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11640"/>
  </bookViews>
  <sheets>
    <sheet name="ООО&quot;Агросил&quot;" sheetId="12" r:id="rId1"/>
    <sheet name="ООО&quot;БАМП&quot;" sheetId="17" r:id="rId2"/>
    <sheet name="ООО&quot;Молочник&quot;" sheetId="19" r:id="rId3"/>
    <sheet name="АО&quot;Надежда&quot;" sheetId="20" r:id="rId4"/>
    <sheet name="ПУ29" sheetId="25" state="hidden" r:id="rId5"/>
    <sheet name="Лист1" sheetId="26" state="hidden" r:id="rId6"/>
    <sheet name="Лист2" sheetId="27" r:id="rId7"/>
  </sheets>
  <definedNames>
    <definedName name="_xlnm.Print_Area" localSheetId="3">'АО"Надежда"'!$A$1:$R$82</definedName>
    <definedName name="_xlnm.Print_Area" localSheetId="0">'ООО"Агросил"'!$A$4:$P$87</definedName>
    <definedName name="_xlnm.Print_Area" localSheetId="1">'ООО"БАМП"'!$A$1:$O$82</definedName>
    <definedName name="_xlnm.Print_Area" localSheetId="2">'ООО"Молочник"'!$A$1:$O$82</definedName>
    <definedName name="_xlnm.Print_Area" localSheetId="4">ПУ29!$A$1:$R$83</definedName>
  </definedNames>
  <calcPr calcId="145621"/>
</workbook>
</file>

<file path=xl/calcChain.xml><?xml version="1.0" encoding="utf-8"?>
<calcChain xmlns="http://schemas.openxmlformats.org/spreadsheetml/2006/main">
  <c r="H78" i="20" l="1"/>
  <c r="H52" i="20"/>
  <c r="D22" i="20"/>
  <c r="H22" i="20" s="1"/>
  <c r="H54" i="20"/>
  <c r="O52" i="19"/>
  <c r="O53" i="19"/>
  <c r="O54" i="19"/>
  <c r="H52" i="19"/>
  <c r="H53" i="19"/>
  <c r="H54" i="19"/>
  <c r="D47" i="19"/>
  <c r="K47" i="19" s="1"/>
  <c r="D49" i="19"/>
  <c r="K49" i="19" s="1"/>
  <c r="H15" i="17"/>
  <c r="F40" i="17" s="1"/>
  <c r="G40" i="17" s="1"/>
  <c r="H26" i="19"/>
  <c r="F51" i="19" s="1"/>
  <c r="G51" i="19" s="1"/>
  <c r="H51" i="19" s="1"/>
  <c r="E30" i="19"/>
  <c r="H80" i="20"/>
  <c r="L27" i="20"/>
  <c r="L29" i="20"/>
  <c r="H21" i="20"/>
  <c r="H16" i="19"/>
  <c r="F41" i="19" s="1"/>
  <c r="G41" i="19" s="1"/>
  <c r="H19" i="19"/>
  <c r="H16" i="17"/>
  <c r="D41" i="17" s="1"/>
  <c r="H19" i="17"/>
  <c r="D44" i="17" s="1"/>
  <c r="H21" i="17"/>
  <c r="F46" i="17" s="1"/>
  <c r="G46" i="17" s="1"/>
  <c r="H22" i="17"/>
  <c r="D47" i="17" s="1"/>
  <c r="H23" i="17"/>
  <c r="I23" i="17" s="1"/>
  <c r="H24" i="17"/>
  <c r="H25" i="17"/>
  <c r="F50" i="17" s="1"/>
  <c r="G50" i="17" s="1"/>
  <c r="J53" i="25"/>
  <c r="G49" i="25"/>
  <c r="D49" i="25"/>
  <c r="M49" i="25"/>
  <c r="N49" i="25" s="1"/>
  <c r="E30" i="25"/>
  <c r="J26" i="25"/>
  <c r="K26" i="25" s="1"/>
  <c r="H26" i="25"/>
  <c r="F53" i="25" s="1"/>
  <c r="G53" i="25" s="1"/>
  <c r="J25" i="25"/>
  <c r="K25" i="25" s="1"/>
  <c r="J24" i="25"/>
  <c r="K24" i="25" s="1"/>
  <c r="H24" i="25"/>
  <c r="I24" i="25" s="1"/>
  <c r="H23" i="25"/>
  <c r="F50" i="25" s="1"/>
  <c r="G50" i="25" s="1"/>
  <c r="K22" i="25"/>
  <c r="H21" i="25"/>
  <c r="F48" i="25" s="1"/>
  <c r="G48" i="25" s="1"/>
  <c r="J21" i="25"/>
  <c r="K21" i="25" s="1"/>
  <c r="H20" i="25"/>
  <c r="F47" i="25" s="1"/>
  <c r="G47" i="25" s="1"/>
  <c r="K17" i="25"/>
  <c r="H17" i="25"/>
  <c r="F44" i="25" s="1"/>
  <c r="G44" i="25" s="1"/>
  <c r="J16" i="25"/>
  <c r="K16" i="25" s="1"/>
  <c r="O54" i="20"/>
  <c r="O53" i="20"/>
  <c r="O52" i="20"/>
  <c r="J51" i="20"/>
  <c r="E30" i="20"/>
  <c r="J26" i="20"/>
  <c r="K26" i="20"/>
  <c r="H26" i="20"/>
  <c r="D51" i="20" s="1"/>
  <c r="J25" i="20"/>
  <c r="K25" i="20" s="1"/>
  <c r="J24" i="20"/>
  <c r="K24" i="20" s="1"/>
  <c r="H24" i="20"/>
  <c r="D49" i="20" s="1"/>
  <c r="J23" i="20"/>
  <c r="K23" i="20" s="1"/>
  <c r="J21" i="20"/>
  <c r="K21" i="20" s="1"/>
  <c r="J19" i="20"/>
  <c r="K19" i="20" s="1"/>
  <c r="K16" i="20"/>
  <c r="H16" i="20"/>
  <c r="D41" i="20" s="1"/>
  <c r="J15" i="20"/>
  <c r="K15" i="20" s="1"/>
  <c r="G47" i="19"/>
  <c r="J26" i="19"/>
  <c r="K26" i="19" s="1"/>
  <c r="D25" i="19"/>
  <c r="H25" i="19" s="1"/>
  <c r="J24" i="19"/>
  <c r="K24" i="19" s="1"/>
  <c r="F49" i="19"/>
  <c r="G49" i="19" s="1"/>
  <c r="J23" i="19"/>
  <c r="K23" i="19" s="1"/>
  <c r="K22" i="19"/>
  <c r="D21" i="19"/>
  <c r="H21" i="19" s="1"/>
  <c r="J19" i="19"/>
  <c r="K19" i="19" s="1"/>
  <c r="K16" i="19"/>
  <c r="K15" i="19"/>
  <c r="J51" i="17"/>
  <c r="G47" i="17"/>
  <c r="E30" i="17"/>
  <c r="M30" i="17" s="1"/>
  <c r="J26" i="17"/>
  <c r="K26" i="17" s="1"/>
  <c r="H26" i="17"/>
  <c r="I26" i="17" s="1"/>
  <c r="J25" i="17"/>
  <c r="K25" i="17" s="1"/>
  <c r="J24" i="17"/>
  <c r="K24" i="17" s="1"/>
  <c r="J23" i="17"/>
  <c r="K23" i="17" s="1"/>
  <c r="K22" i="17"/>
  <c r="J21" i="17"/>
  <c r="K21" i="17" s="1"/>
  <c r="J19" i="17"/>
  <c r="K19" i="17"/>
  <c r="K16" i="17"/>
  <c r="J15" i="17"/>
  <c r="K15" i="17" s="1"/>
  <c r="J51" i="12"/>
  <c r="G47" i="12"/>
  <c r="D47" i="12"/>
  <c r="E30" i="12"/>
  <c r="J26" i="12"/>
  <c r="K26" i="12" s="1"/>
  <c r="H26" i="12"/>
  <c r="F51" i="12" s="1"/>
  <c r="G51" i="12" s="1"/>
  <c r="J25" i="12"/>
  <c r="K25" i="12" s="1"/>
  <c r="J24" i="12"/>
  <c r="K24" i="12" s="1"/>
  <c r="H24" i="12"/>
  <c r="F49" i="12" s="1"/>
  <c r="G49" i="12" s="1"/>
  <c r="J23" i="12"/>
  <c r="K23" i="12"/>
  <c r="K22" i="12"/>
  <c r="J21" i="12"/>
  <c r="K21" i="12" s="1"/>
  <c r="J19" i="12"/>
  <c r="K19" i="12"/>
  <c r="K16" i="12"/>
  <c r="H16" i="12"/>
  <c r="F41" i="12" s="1"/>
  <c r="G41" i="12" s="1"/>
  <c r="J15" i="12"/>
  <c r="K15" i="12"/>
  <c r="H25" i="25"/>
  <c r="I21" i="25"/>
  <c r="D44" i="25"/>
  <c r="H15" i="20"/>
  <c r="D40" i="20" s="1"/>
  <c r="H19" i="20"/>
  <c r="H23" i="20"/>
  <c r="D48" i="20" s="1"/>
  <c r="H25" i="20"/>
  <c r="D50" i="20" s="1"/>
  <c r="I24" i="19"/>
  <c r="H15" i="12"/>
  <c r="F40" i="12" s="1"/>
  <c r="G40" i="12" s="1"/>
  <c r="H19" i="12"/>
  <c r="D44" i="12" s="1"/>
  <c r="H21" i="12"/>
  <c r="F46" i="12" s="1"/>
  <c r="G46" i="12" s="1"/>
  <c r="H23" i="12"/>
  <c r="H25" i="12"/>
  <c r="I26" i="12"/>
  <c r="E47" i="12"/>
  <c r="D51" i="12"/>
  <c r="E51" i="12" s="1"/>
  <c r="M44" i="25"/>
  <c r="N44" i="25" s="1"/>
  <c r="K44" i="25"/>
  <c r="L44" i="25" s="1"/>
  <c r="E44" i="25"/>
  <c r="F52" i="25"/>
  <c r="G52" i="25" s="1"/>
  <c r="F50" i="20"/>
  <c r="G50" i="20"/>
  <c r="I25" i="20"/>
  <c r="I19" i="20"/>
  <c r="F40" i="19"/>
  <c r="G40" i="19" s="1"/>
  <c r="D40" i="19"/>
  <c r="K40" i="19" s="1"/>
  <c r="I19" i="17"/>
  <c r="I20" i="25"/>
  <c r="D47" i="25"/>
  <c r="D50" i="25"/>
  <c r="M50" i="25" s="1"/>
  <c r="N50" i="25" s="1"/>
  <c r="J20" i="25"/>
  <c r="K20" i="25" s="1"/>
  <c r="J23" i="25"/>
  <c r="K23" i="25" s="1"/>
  <c r="H16" i="25"/>
  <c r="D43" i="25" s="1"/>
  <c r="E43" i="25" s="1"/>
  <c r="J21" i="19"/>
  <c r="K21" i="19" s="1"/>
  <c r="L21" i="19" s="1"/>
  <c r="I21" i="12"/>
  <c r="I26" i="20"/>
  <c r="F41" i="17"/>
  <c r="G41" i="17" s="1"/>
  <c r="K47" i="25"/>
  <c r="J25" i="19"/>
  <c r="K25" i="19" s="1"/>
  <c r="L25" i="19" s="1"/>
  <c r="D40" i="17"/>
  <c r="M40" i="17" s="1"/>
  <c r="N40" i="17" s="1"/>
  <c r="I15" i="17"/>
  <c r="D44" i="20"/>
  <c r="E44" i="20"/>
  <c r="F44" i="20"/>
  <c r="G44" i="20" s="1"/>
  <c r="I26" i="25"/>
  <c r="D53" i="25"/>
  <c r="K53" i="25" s="1"/>
  <c r="L53" i="25" s="1"/>
  <c r="D51" i="19"/>
  <c r="K51" i="19" s="1"/>
  <c r="L51" i="19" s="1"/>
  <c r="I26" i="19"/>
  <c r="D41" i="12"/>
  <c r="K41" i="12" s="1"/>
  <c r="K47" i="12"/>
  <c r="D73" i="12" s="1"/>
  <c r="E73" i="12" s="1"/>
  <c r="M47" i="12"/>
  <c r="N47" i="12" s="1"/>
  <c r="D50" i="17"/>
  <c r="E50" i="17" s="1"/>
  <c r="K44" i="20"/>
  <c r="F70" i="20" s="1"/>
  <c r="G70" i="20" s="1"/>
  <c r="E40" i="17"/>
  <c r="E41" i="12"/>
  <c r="E47" i="19"/>
  <c r="M47" i="19"/>
  <c r="N47" i="19" s="1"/>
  <c r="I19" i="12"/>
  <c r="I23" i="12"/>
  <c r="E53" i="25"/>
  <c r="M53" i="25"/>
  <c r="N53" i="25" s="1"/>
  <c r="L47" i="25"/>
  <c r="D72" i="25"/>
  <c r="E72" i="25" s="1"/>
  <c r="F72" i="25"/>
  <c r="G72" i="25"/>
  <c r="F49" i="17"/>
  <c r="G49" i="17" s="1"/>
  <c r="I24" i="17"/>
  <c r="D49" i="17"/>
  <c r="I21" i="17"/>
  <c r="D46" i="17"/>
  <c r="K46" i="17" s="1"/>
  <c r="D44" i="19"/>
  <c r="I19" i="19"/>
  <c r="F44" i="19"/>
  <c r="G44" i="19"/>
  <c r="F43" i="25"/>
  <c r="G43" i="25" s="1"/>
  <c r="I16" i="25"/>
  <c r="E47" i="25"/>
  <c r="M47" i="25"/>
  <c r="N47" i="25" s="1"/>
  <c r="D69" i="25"/>
  <c r="E69" i="25" s="1"/>
  <c r="F69" i="25"/>
  <c r="G69" i="25" s="1"/>
  <c r="D51" i="17"/>
  <c r="E51" i="17" s="1"/>
  <c r="F49" i="20"/>
  <c r="G49" i="20" s="1"/>
  <c r="F48" i="17"/>
  <c r="G48" i="17" s="1"/>
  <c r="M44" i="17"/>
  <c r="N44" i="17" s="1"/>
  <c r="I15" i="20"/>
  <c r="D49" i="12"/>
  <c r="F51" i="25"/>
  <c r="G51" i="25" s="1"/>
  <c r="D51" i="25"/>
  <c r="K51" i="25" s="1"/>
  <c r="K49" i="25"/>
  <c r="E49" i="25"/>
  <c r="E50" i="25"/>
  <c r="E40" i="19"/>
  <c r="K51" i="12"/>
  <c r="M51" i="12"/>
  <c r="N51" i="12" s="1"/>
  <c r="F50" i="12"/>
  <c r="G50" i="12"/>
  <c r="D50" i="12"/>
  <c r="I25" i="12"/>
  <c r="I15" i="12"/>
  <c r="D40" i="12"/>
  <c r="J22" i="20"/>
  <c r="K22" i="20"/>
  <c r="L22" i="20" s="1"/>
  <c r="I25" i="17"/>
  <c r="I21" i="20"/>
  <c r="D46" i="20"/>
  <c r="K46" i="20" s="1"/>
  <c r="L46" i="20" s="1"/>
  <c r="D48" i="19"/>
  <c r="K48" i="19" s="1"/>
  <c r="F48" i="19"/>
  <c r="G48" i="19" s="1"/>
  <c r="K40" i="17"/>
  <c r="F66" i="17" s="1"/>
  <c r="G66" i="17" s="1"/>
  <c r="M44" i="20"/>
  <c r="N44" i="20" s="1"/>
  <c r="D46" i="12"/>
  <c r="E46" i="12" s="1"/>
  <c r="I23" i="19"/>
  <c r="F46" i="20"/>
  <c r="G46" i="20"/>
  <c r="D52" i="25"/>
  <c r="I25" i="25"/>
  <c r="F48" i="12"/>
  <c r="G48" i="12" s="1"/>
  <c r="D48" i="12"/>
  <c r="E48" i="12" s="1"/>
  <c r="M51" i="17"/>
  <c r="M46" i="17"/>
  <c r="N46" i="17" s="1"/>
  <c r="E46" i="17"/>
  <c r="K52" i="25"/>
  <c r="M52" i="25"/>
  <c r="N52" i="25" s="1"/>
  <c r="E52" i="25"/>
  <c r="M46" i="12"/>
  <c r="N46" i="12" s="1"/>
  <c r="E51" i="25"/>
  <c r="M51" i="25"/>
  <c r="N51" i="25" s="1"/>
  <c r="K49" i="12"/>
  <c r="D78" i="25"/>
  <c r="E78" i="25" s="1"/>
  <c r="M48" i="19"/>
  <c r="N48" i="19" s="1"/>
  <c r="E48" i="19"/>
  <c r="E46" i="20"/>
  <c r="E40" i="20"/>
  <c r="K43" i="25"/>
  <c r="L43" i="25" s="1"/>
  <c r="M48" i="12"/>
  <c r="N48" i="12" s="1"/>
  <c r="K48" i="12"/>
  <c r="L48" i="12" s="1"/>
  <c r="K40" i="12"/>
  <c r="L40" i="12" s="1"/>
  <c r="D74" i="25"/>
  <c r="E74" i="25" s="1"/>
  <c r="L49" i="25"/>
  <c r="F74" i="25"/>
  <c r="G74" i="25"/>
  <c r="L40" i="17"/>
  <c r="K50" i="12"/>
  <c r="L50" i="12" s="1"/>
  <c r="E50" i="12"/>
  <c r="M50" i="12"/>
  <c r="N50" i="12" s="1"/>
  <c r="M44" i="19"/>
  <c r="N44" i="19" s="1"/>
  <c r="E44" i="19"/>
  <c r="K44" i="19"/>
  <c r="F70" i="19" s="1"/>
  <c r="G70" i="19" s="1"/>
  <c r="E49" i="17"/>
  <c r="K49" i="17"/>
  <c r="M49" i="17"/>
  <c r="N49" i="17" s="1"/>
  <c r="D70" i="19"/>
  <c r="E70" i="19" s="1"/>
  <c r="F76" i="12"/>
  <c r="G76" i="12" s="1"/>
  <c r="D76" i="12"/>
  <c r="E76" i="12" s="1"/>
  <c r="D72" i="20"/>
  <c r="E72" i="20" s="1"/>
  <c r="F72" i="20"/>
  <c r="G72" i="20" s="1"/>
  <c r="D77" i="25"/>
  <c r="E77" i="25"/>
  <c r="L52" i="25"/>
  <c r="F77" i="25"/>
  <c r="G77" i="25" s="1"/>
  <c r="D75" i="17"/>
  <c r="E75" i="17" s="1"/>
  <c r="L49" i="17"/>
  <c r="F75" i="17"/>
  <c r="G75" i="17"/>
  <c r="L51" i="25"/>
  <c r="D74" i="12"/>
  <c r="F74" i="12"/>
  <c r="G74" i="12" s="1"/>
  <c r="D75" i="12"/>
  <c r="E75" i="12" s="1"/>
  <c r="L46" i="17"/>
  <c r="M49" i="19"/>
  <c r="N49" i="19" s="1"/>
  <c r="F67" i="12" l="1"/>
  <c r="G67" i="12" s="1"/>
  <c r="D67" i="12"/>
  <c r="E67" i="12" s="1"/>
  <c r="L41" i="12"/>
  <c r="M43" i="25"/>
  <c r="N43" i="25" s="1"/>
  <c r="F75" i="12"/>
  <c r="G75" i="12" s="1"/>
  <c r="L49" i="12"/>
  <c r="K46" i="12"/>
  <c r="L51" i="12"/>
  <c r="D77" i="12"/>
  <c r="E77" i="12" s="1"/>
  <c r="M49" i="12"/>
  <c r="N49" i="12" s="1"/>
  <c r="E49" i="12"/>
  <c r="M40" i="20"/>
  <c r="N40" i="20" s="1"/>
  <c r="O40" i="20" s="1"/>
  <c r="K40" i="20"/>
  <c r="N51" i="17"/>
  <c r="K44" i="17"/>
  <c r="E44" i="17"/>
  <c r="F66" i="12"/>
  <c r="G66" i="12" s="1"/>
  <c r="D66" i="12"/>
  <c r="E66" i="12" s="1"/>
  <c r="D68" i="25"/>
  <c r="E68" i="25" s="1"/>
  <c r="F68" i="25"/>
  <c r="G68" i="25" s="1"/>
  <c r="E40" i="12"/>
  <c r="M40" i="12"/>
  <c r="N40" i="12" s="1"/>
  <c r="K41" i="17"/>
  <c r="E41" i="17"/>
  <c r="M41" i="17"/>
  <c r="N41" i="17" s="1"/>
  <c r="K51" i="17"/>
  <c r="D76" i="25"/>
  <c r="E76" i="25" s="1"/>
  <c r="F76" i="25"/>
  <c r="G76" i="25" s="1"/>
  <c r="F72" i="17"/>
  <c r="G72" i="17" s="1"/>
  <c r="D72" i="17"/>
  <c r="E72" i="17" s="1"/>
  <c r="M44" i="12"/>
  <c r="N44" i="12" s="1"/>
  <c r="E44" i="12"/>
  <c r="K44" i="12"/>
  <c r="L44" i="20"/>
  <c r="M41" i="12"/>
  <c r="N41" i="12" s="1"/>
  <c r="K50" i="17"/>
  <c r="I23" i="20"/>
  <c r="I24" i="12"/>
  <c r="I30" i="12" s="1"/>
  <c r="D66" i="17"/>
  <c r="E66" i="17" s="1"/>
  <c r="M46" i="20"/>
  <c r="N46" i="20" s="1"/>
  <c r="O46" i="20" s="1"/>
  <c r="F41" i="20"/>
  <c r="G41" i="20" s="1"/>
  <c r="M51" i="19"/>
  <c r="N51" i="19" s="1"/>
  <c r="K50" i="25"/>
  <c r="F40" i="20"/>
  <c r="G40" i="20" s="1"/>
  <c r="F73" i="12"/>
  <c r="G73" i="12" s="1"/>
  <c r="F51" i="17"/>
  <c r="G51" i="17" s="1"/>
  <c r="G55" i="17" s="1"/>
  <c r="D70" i="20"/>
  <c r="E70" i="20" s="1"/>
  <c r="E51" i="19"/>
  <c r="M50" i="17"/>
  <c r="N50" i="17" s="1"/>
  <c r="I23" i="25"/>
  <c r="I30" i="25" s="1"/>
  <c r="F44" i="17"/>
  <c r="G44" i="17" s="1"/>
  <c r="F44" i="12"/>
  <c r="G44" i="12" s="1"/>
  <c r="D41" i="19"/>
  <c r="F48" i="20"/>
  <c r="G48" i="20" s="1"/>
  <c r="O44" i="20"/>
  <c r="M40" i="19"/>
  <c r="N40" i="19" s="1"/>
  <c r="L47" i="12"/>
  <c r="D48" i="17"/>
  <c r="I24" i="20"/>
  <c r="E49" i="19"/>
  <c r="K30" i="20"/>
  <c r="L30" i="20" s="1"/>
  <c r="D48" i="25"/>
  <c r="I25" i="19"/>
  <c r="D50" i="19"/>
  <c r="F50" i="19"/>
  <c r="G50" i="19" s="1"/>
  <c r="M41" i="20"/>
  <c r="N41" i="20" s="1"/>
  <c r="K41" i="20"/>
  <c r="E41" i="20"/>
  <c r="M47" i="17"/>
  <c r="N47" i="17" s="1"/>
  <c r="K47" i="17"/>
  <c r="E47" i="17"/>
  <c r="L41" i="17"/>
  <c r="F67" i="17"/>
  <c r="G67" i="17" s="1"/>
  <c r="D67" i="17"/>
  <c r="E67" i="17" s="1"/>
  <c r="F47" i="20"/>
  <c r="G47" i="20" s="1"/>
  <c r="I22" i="20"/>
  <c r="D47" i="20"/>
  <c r="G57" i="25"/>
  <c r="D66" i="19"/>
  <c r="E66" i="19" s="1"/>
  <c r="L40" i="19"/>
  <c r="F66" i="19"/>
  <c r="G66" i="19" s="1"/>
  <c r="K50" i="20"/>
  <c r="M50" i="20"/>
  <c r="N50" i="20" s="1"/>
  <c r="O50" i="20" s="1"/>
  <c r="E50" i="20"/>
  <c r="F46" i="19"/>
  <c r="G46" i="19" s="1"/>
  <c r="D46" i="19"/>
  <c r="I21" i="19"/>
  <c r="K49" i="20"/>
  <c r="E49" i="20"/>
  <c r="M49" i="20"/>
  <c r="N49" i="20" s="1"/>
  <c r="F73" i="19"/>
  <c r="G73" i="19" s="1"/>
  <c r="D73" i="19"/>
  <c r="E73" i="19" s="1"/>
  <c r="L47" i="19"/>
  <c r="G55" i="12"/>
  <c r="D74" i="19"/>
  <c r="F74" i="19"/>
  <c r="G74" i="19" s="1"/>
  <c r="L48" i="19"/>
  <c r="E48" i="20"/>
  <c r="M48" i="20"/>
  <c r="N48" i="20" s="1"/>
  <c r="O48" i="20" s="1"/>
  <c r="K48" i="20"/>
  <c r="M51" i="20"/>
  <c r="N51" i="20" s="1"/>
  <c r="E51" i="20"/>
  <c r="K51" i="20"/>
  <c r="L49" i="19"/>
  <c r="F75" i="19"/>
  <c r="G75" i="19" s="1"/>
  <c r="D75" i="19"/>
  <c r="E75" i="19" s="1"/>
  <c r="N55" i="12"/>
  <c r="K30" i="12"/>
  <c r="K30" i="19"/>
  <c r="L30" i="19" s="1"/>
  <c r="L31" i="19" s="1"/>
  <c r="K30" i="25"/>
  <c r="D77" i="19"/>
  <c r="E77" i="19" s="1"/>
  <c r="L44" i="19"/>
  <c r="F51" i="20"/>
  <c r="G51" i="20" s="1"/>
  <c r="L50" i="17" l="1"/>
  <c r="F76" i="17"/>
  <c r="G76" i="17" s="1"/>
  <c r="D76" i="17"/>
  <c r="E76" i="17" s="1"/>
  <c r="F70" i="12"/>
  <c r="G70" i="12" s="1"/>
  <c r="L44" i="12"/>
  <c r="L55" i="12" s="1"/>
  <c r="D70" i="12"/>
  <c r="E70" i="12" s="1"/>
  <c r="L50" i="25"/>
  <c r="F75" i="25"/>
  <c r="G75" i="25" s="1"/>
  <c r="D75" i="25"/>
  <c r="E55" i="12"/>
  <c r="L40" i="20"/>
  <c r="D66" i="20"/>
  <c r="E66" i="20" s="1"/>
  <c r="F66" i="20"/>
  <c r="G66" i="20" s="1"/>
  <c r="K48" i="25"/>
  <c r="M48" i="25"/>
  <c r="N48" i="25" s="1"/>
  <c r="N57" i="25" s="1"/>
  <c r="E48" i="25"/>
  <c r="E57" i="25" s="1"/>
  <c r="E48" i="17"/>
  <c r="E55" i="17" s="1"/>
  <c r="M48" i="17"/>
  <c r="N48" i="17" s="1"/>
  <c r="N55" i="17" s="1"/>
  <c r="K48" i="17"/>
  <c r="O51" i="19"/>
  <c r="M41" i="19"/>
  <c r="N41" i="19" s="1"/>
  <c r="K41" i="19"/>
  <c r="E41" i="19"/>
  <c r="D77" i="17"/>
  <c r="E77" i="17" s="1"/>
  <c r="L51" i="17"/>
  <c r="F70" i="17"/>
  <c r="G70" i="17" s="1"/>
  <c r="D70" i="17"/>
  <c r="E70" i="17" s="1"/>
  <c r="L44" i="17"/>
  <c r="L46" i="12"/>
  <c r="D72" i="12"/>
  <c r="E72" i="12" s="1"/>
  <c r="E81" i="12" s="1"/>
  <c r="F72" i="12"/>
  <c r="G72" i="12" s="1"/>
  <c r="G81" i="12" s="1"/>
  <c r="L49" i="20"/>
  <c r="D75" i="20"/>
  <c r="E75" i="20" s="1"/>
  <c r="F75" i="20"/>
  <c r="G75" i="20" s="1"/>
  <c r="H75" i="20" s="1"/>
  <c r="K47" i="20"/>
  <c r="M47" i="20"/>
  <c r="N47" i="20" s="1"/>
  <c r="E47" i="20"/>
  <c r="E55" i="20" s="1"/>
  <c r="M50" i="19"/>
  <c r="N50" i="19" s="1"/>
  <c r="O50" i="19" s="1"/>
  <c r="K50" i="19"/>
  <c r="E50" i="19"/>
  <c r="G55" i="19"/>
  <c r="H55" i="19" s="1"/>
  <c r="H46" i="19"/>
  <c r="H50" i="19"/>
  <c r="L51" i="20"/>
  <c r="H77" i="20" s="1"/>
  <c r="D77" i="20"/>
  <c r="E77" i="20" s="1"/>
  <c r="K46" i="19"/>
  <c r="M46" i="19"/>
  <c r="N46" i="19" s="1"/>
  <c r="E46" i="19"/>
  <c r="E55" i="19" s="1"/>
  <c r="H56" i="19" s="1"/>
  <c r="F76" i="20"/>
  <c r="G76" i="20" s="1"/>
  <c r="D76" i="20"/>
  <c r="E76" i="20" s="1"/>
  <c r="L50" i="20"/>
  <c r="H47" i="20"/>
  <c r="G55" i="20"/>
  <c r="F73" i="17"/>
  <c r="G73" i="17" s="1"/>
  <c r="L47" i="17"/>
  <c r="D73" i="17"/>
  <c r="E73" i="17" s="1"/>
  <c r="D74" i="20"/>
  <c r="F74" i="20"/>
  <c r="G74" i="20" s="1"/>
  <c r="L48" i="20"/>
  <c r="I30" i="20"/>
  <c r="L41" i="20"/>
  <c r="D67" i="20"/>
  <c r="E67" i="20" s="1"/>
  <c r="F67" i="20"/>
  <c r="G67" i="20" s="1"/>
  <c r="L48" i="17" l="1"/>
  <c r="F74" i="17"/>
  <c r="G74" i="17" s="1"/>
  <c r="G81" i="17" s="1"/>
  <c r="D74" i="17"/>
  <c r="E74" i="17" s="1"/>
  <c r="E81" i="17" s="1"/>
  <c r="L41" i="19"/>
  <c r="F67" i="19"/>
  <c r="G67" i="19" s="1"/>
  <c r="D67" i="19"/>
  <c r="E67" i="19" s="1"/>
  <c r="F73" i="25"/>
  <c r="G73" i="25" s="1"/>
  <c r="G82" i="25" s="1"/>
  <c r="D73" i="25"/>
  <c r="E73" i="25" s="1"/>
  <c r="E82" i="25" s="1"/>
  <c r="L48" i="25"/>
  <c r="L57" i="25" s="1"/>
  <c r="L55" i="17"/>
  <c r="N55" i="19"/>
  <c r="O55" i="19" s="1"/>
  <c r="O46" i="19"/>
  <c r="O47" i="20"/>
  <c r="N55" i="20"/>
  <c r="O55" i="20" s="1"/>
  <c r="H55" i="20"/>
  <c r="H56" i="20" s="1"/>
  <c r="H74" i="20"/>
  <c r="W31" i="20"/>
  <c r="L31" i="20"/>
  <c r="H76" i="20"/>
  <c r="D72" i="19"/>
  <c r="E72" i="19" s="1"/>
  <c r="F72" i="19"/>
  <c r="G72" i="19" s="1"/>
  <c r="L46" i="19"/>
  <c r="L50" i="19"/>
  <c r="F76" i="19"/>
  <c r="G76" i="19" s="1"/>
  <c r="D76" i="19"/>
  <c r="E76" i="19" s="1"/>
  <c r="L47" i="20"/>
  <c r="L55" i="20" s="1"/>
  <c r="D73" i="20"/>
  <c r="E73" i="20" s="1"/>
  <c r="E81" i="20" s="1"/>
  <c r="F73" i="20"/>
  <c r="G73" i="20" s="1"/>
  <c r="O56" i="20" l="1"/>
  <c r="E81" i="19"/>
  <c r="G81" i="20"/>
  <c r="H81" i="20" s="1"/>
  <c r="H73" i="20"/>
  <c r="G81" i="19"/>
  <c r="H72" i="19"/>
  <c r="W30" i="20"/>
  <c r="V29" i="20"/>
  <c r="H82" i="20"/>
  <c r="L55" i="19"/>
  <c r="O56" i="19" s="1"/>
  <c r="H76" i="19"/>
  <c r="H81" i="19" l="1"/>
  <c r="H82" i="19"/>
</calcChain>
</file>

<file path=xl/sharedStrings.xml><?xml version="1.0" encoding="utf-8"?>
<sst xmlns="http://schemas.openxmlformats.org/spreadsheetml/2006/main" count="1368" uniqueCount="109">
  <si>
    <t>тонн</t>
  </si>
  <si>
    <t>цена</t>
  </si>
  <si>
    <t>реали-</t>
  </si>
  <si>
    <t>выручка</t>
  </si>
  <si>
    <t>от реали-</t>
  </si>
  <si>
    <t>зации</t>
  </si>
  <si>
    <t>тыс.руб.</t>
  </si>
  <si>
    <t>объем</t>
  </si>
  <si>
    <t>Зерно</t>
  </si>
  <si>
    <t>Сахарная свекла (фабричная)</t>
  </si>
  <si>
    <t>Подсолнечник</t>
  </si>
  <si>
    <t>КРС</t>
  </si>
  <si>
    <t>Свиньи</t>
  </si>
  <si>
    <t>Овцы</t>
  </si>
  <si>
    <t>Птица</t>
  </si>
  <si>
    <t>Молоко</t>
  </si>
  <si>
    <t>Яйца</t>
  </si>
  <si>
    <t>Прочая продукция сельского</t>
  </si>
  <si>
    <t>х</t>
  </si>
  <si>
    <t>сопоста-</t>
  </si>
  <si>
    <t xml:space="preserve">вимая </t>
  </si>
  <si>
    <t>ценах</t>
  </si>
  <si>
    <t>в сопост.</t>
  </si>
  <si>
    <t>темп</t>
  </si>
  <si>
    <t xml:space="preserve">роста </t>
  </si>
  <si>
    <t>ценах (%)</t>
  </si>
  <si>
    <t xml:space="preserve">объем </t>
  </si>
  <si>
    <t>объем в</t>
  </si>
  <si>
    <t>сопост.</t>
  </si>
  <si>
    <t>руб.</t>
  </si>
  <si>
    <t>ства</t>
  </si>
  <si>
    <t>производ-</t>
  </si>
  <si>
    <t xml:space="preserve">                                                                                                                 Расчет                                                                                                                                                    </t>
  </si>
  <si>
    <t>объема реализации сельскохозяйственной продукции собственного производства и продуктов ее переработки</t>
  </si>
  <si>
    <t xml:space="preserve">Продукция растениеводства, реализованная в переработанном виде (ф. № 9-АПК, стр.980) </t>
  </si>
  <si>
    <t xml:space="preserve">Всего - выручка от продажи сельхозпродукции собст-венного производства и  продуктов ее переработки </t>
  </si>
  <si>
    <t xml:space="preserve">Продукция растениеводства, реализованная в перера-ботанном виде (ф. № 9-АПК, стр.980) </t>
  </si>
  <si>
    <t xml:space="preserve">Продукция животноводства, реализованная в перерабо-танном виде (ф. № 13-АПК, стр.720) </t>
  </si>
  <si>
    <t xml:space="preserve">Продукция животноводства, реализованная в переработанном виде (ф. № 13-АПК, стр.720) </t>
  </si>
  <si>
    <t>цена**</t>
  </si>
  <si>
    <t>цена***</t>
  </si>
  <si>
    <t>цена****</t>
  </si>
  <si>
    <t>производства</t>
  </si>
  <si>
    <t>8 (гр. 6Хгр.7)</t>
  </si>
  <si>
    <t>10 (гр.6Хгр.9)</t>
  </si>
  <si>
    <t>11(гр.10/гр.4)</t>
  </si>
  <si>
    <t>9 (гр. 3)</t>
  </si>
  <si>
    <t>15 (гр.13Хгр.14)</t>
  </si>
  <si>
    <t>16 (гр. 7)</t>
  </si>
  <si>
    <t>17 (гр.13Хгр.16)</t>
  </si>
  <si>
    <t>23 (гр. 14)</t>
  </si>
  <si>
    <t>22 (гр.20Хгр.21)</t>
  </si>
  <si>
    <t>24(гр.20Хгр.23)</t>
  </si>
  <si>
    <r>
      <t>Сахарная свекла</t>
    </r>
    <r>
      <rPr>
        <sz val="9"/>
        <rFont val="Arial Cyr"/>
        <charset val="204"/>
      </rPr>
      <t xml:space="preserve"> (фабричная)</t>
    </r>
  </si>
  <si>
    <t>произво-</t>
  </si>
  <si>
    <t>дства</t>
  </si>
  <si>
    <t>30 (гр.21)</t>
  </si>
  <si>
    <t>29(гр27Хгр.28)</t>
  </si>
  <si>
    <t>31(гр.27Хгр.30)</t>
  </si>
  <si>
    <t>цена*</t>
  </si>
  <si>
    <t>18 (гр.17/гр.8)</t>
  </si>
  <si>
    <t>25(гр.24/гр.15)</t>
  </si>
  <si>
    <t>32(гр.31/гр.22)</t>
  </si>
  <si>
    <t>Всего - выручка от продажи сельхозпродукции собст-венного производства и  продуктов ее переработки       ( ф. 6-АПК, стр.200)</t>
  </si>
  <si>
    <r>
      <t>Всего - выручка от продажи сельхозпродукции собственного производства и продуктов ее переработки</t>
    </r>
    <r>
      <rPr>
        <sz val="10"/>
        <rFont val="Arial Cyr"/>
        <charset val="204"/>
      </rPr>
      <t xml:space="preserve"> (ф. № 6-АПК, стр.200)</t>
    </r>
  </si>
  <si>
    <t>Базовый вариант</t>
  </si>
  <si>
    <t>Приложение к таблице 4</t>
  </si>
  <si>
    <t>продолжение приложения к таблице 4</t>
  </si>
  <si>
    <t>2019 год - прогноз</t>
  </si>
  <si>
    <t xml:space="preserve">Внимание: графы 4,8,10,11,15,17,18,22,24,25,29,31,32 - расчетные, запоняются автоматически, после заполнения исходных данных (за исключением прочей                                                                                      </t>
  </si>
  <si>
    <t>продукции сельского хозяйства, продукции растениеводства и животноводства, реализованной в переработанном виде)</t>
  </si>
  <si>
    <t>продолжение приложения  к таблице 4</t>
  </si>
  <si>
    <t>Всего - выручка от продажи сельхозпродукции собст-венного производства и  продуктов ее переработки (ф.№6-АПК,стр.200)</t>
  </si>
  <si>
    <t>по ПУ -29 Большесолдатского  района</t>
  </si>
  <si>
    <t>2020 год - прогноз</t>
  </si>
  <si>
    <t>2018 год - оценка</t>
  </si>
  <si>
    <t>2021 год - прогноз</t>
  </si>
  <si>
    <t>2017 год - отчет**</t>
  </si>
  <si>
    <t>* - цена 2017 года</t>
  </si>
  <si>
    <t>** формы отчетности о финансово-экономическом состоянии товаропроизводителей агропромышленного комплекса за 2017 год по району</t>
  </si>
  <si>
    <r>
      <t>**</t>
    </r>
    <r>
      <rPr>
        <b/>
        <sz val="10"/>
        <rFont val="Arial Cyr"/>
        <charset val="204"/>
      </rPr>
      <t xml:space="preserve"> </t>
    </r>
    <r>
      <rPr>
        <sz val="10"/>
        <rFont val="Arial Cyr"/>
        <charset val="204"/>
      </rPr>
      <t>- цена 2018 года;</t>
    </r>
  </si>
  <si>
    <t>*** - цена 2019 года</t>
  </si>
  <si>
    <t>**** -цена 2020 года</t>
  </si>
  <si>
    <t>2022 год - прогноз</t>
  </si>
  <si>
    <t>2022год - прогноз</t>
  </si>
  <si>
    <t>Бобы соевые</t>
  </si>
  <si>
    <t>Семена рапса(озимого и ярового)</t>
  </si>
  <si>
    <t xml:space="preserve">Продукция растениеводства, реализованная в переработанном виде </t>
  </si>
  <si>
    <t xml:space="preserve">Продукция животноводства, реализованная в переработанном виде </t>
  </si>
  <si>
    <t>Семена подсолнечника</t>
  </si>
  <si>
    <r>
      <t>Всего - выручка от продажи сельхозпродукции собственного производства и продуктов ее переработки</t>
    </r>
    <r>
      <rPr>
        <sz val="10"/>
        <rFont val="Arial Cyr"/>
        <charset val="204"/>
      </rPr>
      <t xml:space="preserve"> (ф. № 6-АПК,)</t>
    </r>
  </si>
  <si>
    <t xml:space="preserve">Продукция животноводства, реализованная в перерабо-танном виде </t>
  </si>
  <si>
    <t xml:space="preserve">Продукция растениеводства, реализованная в перера-ботанном виде </t>
  </si>
  <si>
    <t>Всего - выручка от продажи сельхозпродукции собст-венного производства и  продуктов ее переработки       ( ф. 6-АПК, )</t>
  </si>
  <si>
    <t>Всего - выручка от продажи сельхозпродукции собст-венного производства и  продуктов ее переработки       ( ф. 6-АПК,)</t>
  </si>
  <si>
    <t>Продукция животноводства, реализованная в переработанном виде</t>
  </si>
  <si>
    <r>
      <t>Всего - выручка от продажи сельхозпродукции собственного производства и продуктов ее переработки</t>
    </r>
    <r>
      <rPr>
        <sz val="10"/>
        <rFont val="Arial Cyr"/>
        <charset val="204"/>
      </rPr>
      <t xml:space="preserve"> (ф. № 6-АПК)</t>
    </r>
  </si>
  <si>
    <r>
      <t>Всего - выручка от продажи сельхозпродукции собственного производства и продуктов ее переработки</t>
    </r>
    <r>
      <rPr>
        <sz val="10"/>
        <rFont val="Arial Cyr"/>
        <charset val="204"/>
      </rPr>
      <t xml:space="preserve"> (ф. № 6-АПК) </t>
    </r>
  </si>
  <si>
    <t>Картофель</t>
  </si>
  <si>
    <t>Продукция растениеводства, реализованная в перера-ботанном виде</t>
  </si>
  <si>
    <t>Продукция растениеводства, реализованная в переработанном виде (</t>
  </si>
  <si>
    <t>2019 год - отчет**</t>
  </si>
  <si>
    <t>2020 год - оценка</t>
  </si>
  <si>
    <t>2023 год - прогноз</t>
  </si>
  <si>
    <t>2020год - оценка</t>
  </si>
  <si>
    <t>по  ООО Агросил" Саморядовского сельсовета Большесолдатского  района</t>
  </si>
  <si>
    <t>по ООО "БАМП" Саморядовского сельсовета Большесолдатского  района</t>
  </si>
  <si>
    <t>по ООО "Молочник" Саморядовского сельсовета Большесолдатского  района</t>
  </si>
  <si>
    <t>по  АО "Надежда"  Саморядовского сельсовета Большесолдатского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</si>
</sst>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0"/>
      <color rgb="FFFF0000"/>
      <name val="Arial Cyr"/>
      <charset val="204"/>
    </font>
    <font>
      <b/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2" fillId="0" borderId="0" xfId="0" applyFont="1" applyAlignment="1"/>
    <xf numFmtId="0" fontId="0" fillId="0" borderId="0" xfId="0" applyFont="1" applyBorder="1"/>
    <xf numFmtId="0" fontId="0" fillId="0" borderId="0" xfId="0" applyBorder="1" applyAlignment="1">
      <alignment horizontal="center" vertical="center"/>
    </xf>
    <xf numFmtId="0" fontId="2" fillId="0" borderId="0" xfId="0" applyFont="1"/>
    <xf numFmtId="0" fontId="0" fillId="0" borderId="0" xfId="0" applyFont="1"/>
    <xf numFmtId="0" fontId="0" fillId="0" borderId="0" xfId="0" applyFont="1" applyAlignment="1"/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4" xfId="0" applyFont="1" applyBorder="1"/>
    <xf numFmtId="0" fontId="0" fillId="0" borderId="7" xfId="0" applyFont="1" applyBorder="1" applyAlignment="1">
      <alignment vertical="distributed"/>
    </xf>
    <xf numFmtId="0" fontId="0" fillId="0" borderId="9" xfId="0" applyFont="1" applyBorder="1" applyAlignment="1">
      <alignment vertical="distributed"/>
    </xf>
    <xf numFmtId="0" fontId="0" fillId="0" borderId="10" xfId="0" applyFont="1" applyBorder="1" applyAlignment="1">
      <alignment vertical="distributed"/>
    </xf>
    <xf numFmtId="0" fontId="0" fillId="0" borderId="9" xfId="0" applyFont="1" applyBorder="1" applyAlignment="1">
      <alignment vertical="distributed" wrapText="1"/>
    </xf>
    <xf numFmtId="0" fontId="0" fillId="0" borderId="11" xfId="0" applyFont="1" applyBorder="1" applyAlignment="1">
      <alignment vertical="distributed" wrapText="1"/>
    </xf>
    <xf numFmtId="0" fontId="2" fillId="0" borderId="12" xfId="0" applyFont="1" applyBorder="1" applyAlignment="1">
      <alignment vertical="distributed" wrapText="1"/>
    </xf>
    <xf numFmtId="0" fontId="0" fillId="0" borderId="0" xfId="0" applyFont="1" applyAlignment="1">
      <alignment vertical="distributed"/>
    </xf>
    <xf numFmtId="0" fontId="0" fillId="0" borderId="13" xfId="0" applyFont="1" applyBorder="1" applyAlignment="1">
      <alignment vertical="distributed"/>
    </xf>
    <xf numFmtId="0" fontId="0" fillId="0" borderId="14" xfId="0" applyFont="1" applyBorder="1" applyAlignment="1">
      <alignment vertical="distributed"/>
    </xf>
    <xf numFmtId="0" fontId="0" fillId="0" borderId="1" xfId="0" applyFont="1" applyBorder="1" applyAlignment="1">
      <alignment vertical="distributed"/>
    </xf>
    <xf numFmtId="0" fontId="0" fillId="0" borderId="2" xfId="0" applyFont="1" applyBorder="1" applyAlignment="1">
      <alignment vertical="distributed"/>
    </xf>
    <xf numFmtId="0" fontId="0" fillId="0" borderId="3" xfId="0" applyFont="1" applyBorder="1" applyAlignment="1">
      <alignment vertical="distributed"/>
    </xf>
    <xf numFmtId="0" fontId="0" fillId="0" borderId="8" xfId="0" applyFont="1" applyBorder="1" applyAlignment="1">
      <alignment vertical="distributed"/>
    </xf>
    <xf numFmtId="0" fontId="0" fillId="0" borderId="15" xfId="0" applyFont="1" applyBorder="1" applyAlignment="1">
      <alignment vertical="distributed"/>
    </xf>
    <xf numFmtId="0" fontId="0" fillId="0" borderId="0" xfId="0" applyFont="1" applyBorder="1" applyAlignment="1">
      <alignment vertical="distributed"/>
    </xf>
    <xf numFmtId="0" fontId="0" fillId="0" borderId="4" xfId="0" applyFont="1" applyBorder="1" applyAlignment="1">
      <alignment vertical="distributed"/>
    </xf>
    <xf numFmtId="0" fontId="0" fillId="0" borderId="5" xfId="0" applyFont="1" applyBorder="1" applyAlignment="1">
      <alignment vertical="distributed"/>
    </xf>
    <xf numFmtId="0" fontId="0" fillId="0" borderId="4" xfId="0" applyFont="1" applyFill="1" applyBorder="1" applyAlignment="1">
      <alignment vertical="distributed"/>
    </xf>
    <xf numFmtId="0" fontId="0" fillId="0" borderId="7" xfId="0" applyFont="1" applyFill="1" applyBorder="1" applyAlignment="1">
      <alignment vertical="distributed"/>
    </xf>
    <xf numFmtId="0" fontId="0" fillId="0" borderId="16" xfId="0" applyFont="1" applyBorder="1" applyAlignment="1">
      <alignment vertical="distributed"/>
    </xf>
    <xf numFmtId="0" fontId="0" fillId="0" borderId="17" xfId="0" applyFont="1" applyBorder="1" applyAlignment="1">
      <alignment vertical="distributed"/>
    </xf>
    <xf numFmtId="2" fontId="0" fillId="0" borderId="7" xfId="0" applyNumberFormat="1" applyFont="1" applyBorder="1" applyAlignment="1">
      <alignment vertical="distributed"/>
    </xf>
    <xf numFmtId="164" fontId="0" fillId="0" borderId="7" xfId="0" applyNumberFormat="1" applyFont="1" applyBorder="1" applyAlignment="1">
      <alignment vertical="distributed"/>
    </xf>
    <xf numFmtId="1" fontId="0" fillId="0" borderId="7" xfId="0" applyNumberFormat="1" applyFont="1" applyBorder="1" applyAlignment="1">
      <alignment vertical="distributed"/>
    </xf>
    <xf numFmtId="0" fontId="0" fillId="0" borderId="7" xfId="0" applyFont="1" applyBorder="1" applyAlignment="1">
      <alignment horizontal="left" vertical="distributed"/>
    </xf>
    <xf numFmtId="1" fontId="0" fillId="0" borderId="7" xfId="0" applyNumberFormat="1" applyFont="1" applyBorder="1" applyAlignment="1">
      <alignment horizontal="left" vertical="distributed"/>
    </xf>
    <xf numFmtId="164" fontId="0" fillId="0" borderId="7" xfId="0" applyNumberFormat="1" applyFont="1" applyBorder="1" applyAlignment="1">
      <alignment horizontal="left" vertical="distributed"/>
    </xf>
    <xf numFmtId="0" fontId="0" fillId="0" borderId="13" xfId="0" applyFont="1" applyBorder="1" applyAlignment="1">
      <alignment horizontal="left" vertical="distributed"/>
    </xf>
    <xf numFmtId="0" fontId="0" fillId="0" borderId="14" xfId="0" applyFont="1" applyBorder="1" applyAlignment="1">
      <alignment horizontal="left" vertical="distributed"/>
    </xf>
    <xf numFmtId="0" fontId="0" fillId="0" borderId="2" xfId="0" applyFont="1" applyBorder="1" applyAlignment="1">
      <alignment horizontal="left" vertical="distributed"/>
    </xf>
    <xf numFmtId="0" fontId="0" fillId="0" borderId="18" xfId="0" applyFont="1" applyBorder="1" applyAlignment="1">
      <alignment horizontal="left" vertical="distributed"/>
    </xf>
    <xf numFmtId="1" fontId="0" fillId="0" borderId="18" xfId="0" applyNumberFormat="1" applyBorder="1" applyAlignment="1">
      <alignment horizontal="left" vertical="distributed"/>
    </xf>
    <xf numFmtId="1" fontId="0" fillId="0" borderId="8" xfId="0" applyNumberFormat="1" applyFont="1" applyBorder="1" applyAlignment="1">
      <alignment vertical="distributed"/>
    </xf>
    <xf numFmtId="164" fontId="0" fillId="0" borderId="2" xfId="0" applyNumberFormat="1" applyFont="1" applyBorder="1" applyAlignment="1">
      <alignment vertical="distributed"/>
    </xf>
    <xf numFmtId="1" fontId="0" fillId="0" borderId="8" xfId="0" applyNumberFormat="1" applyBorder="1" applyAlignment="1">
      <alignment vertical="distributed"/>
    </xf>
    <xf numFmtId="164" fontId="0" fillId="0" borderId="13" xfId="0" applyNumberFormat="1" applyFont="1" applyBorder="1" applyAlignment="1">
      <alignment vertical="distributed"/>
    </xf>
    <xf numFmtId="164" fontId="0" fillId="0" borderId="3" xfId="0" applyNumberFormat="1" applyFont="1" applyBorder="1" applyAlignment="1">
      <alignment vertical="distributed"/>
    </xf>
    <xf numFmtId="1" fontId="0" fillId="0" borderId="7" xfId="0" applyNumberFormat="1" applyFont="1" applyBorder="1"/>
    <xf numFmtId="0" fontId="0" fillId="0" borderId="19" xfId="0" applyFont="1" applyBorder="1" applyAlignment="1">
      <alignment vertical="distributed"/>
    </xf>
    <xf numFmtId="164" fontId="0" fillId="0" borderId="7" xfId="0" applyNumberFormat="1" applyFont="1" applyBorder="1"/>
    <xf numFmtId="164" fontId="0" fillId="0" borderId="20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vertical="distributed"/>
    </xf>
    <xf numFmtId="164" fontId="0" fillId="0" borderId="20" xfId="0" applyNumberFormat="1" applyFont="1" applyBorder="1" applyAlignment="1">
      <alignment vertical="distributed"/>
    </xf>
    <xf numFmtId="164" fontId="0" fillId="0" borderId="21" xfId="0" applyNumberFormat="1" applyFont="1" applyBorder="1" applyAlignment="1">
      <alignment vertical="distributed"/>
    </xf>
    <xf numFmtId="0" fontId="0" fillId="0" borderId="1" xfId="0" applyBorder="1" applyAlignment="1">
      <alignment vertical="distributed"/>
    </xf>
    <xf numFmtId="1" fontId="0" fillId="0" borderId="18" xfId="0" applyNumberFormat="1" applyFont="1" applyBorder="1" applyAlignment="1">
      <alignment horizontal="left" vertical="distributed"/>
    </xf>
    <xf numFmtId="1" fontId="0" fillId="3" borderId="7" xfId="0" applyNumberFormat="1" applyFont="1" applyFill="1" applyBorder="1"/>
    <xf numFmtId="0" fontId="0" fillId="3" borderId="7" xfId="0" applyFont="1" applyFill="1" applyBorder="1"/>
    <xf numFmtId="0" fontId="0" fillId="3" borderId="1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 vertical="center"/>
    </xf>
    <xf numFmtId="1" fontId="0" fillId="3" borderId="8" xfId="0" applyNumberFormat="1" applyFont="1" applyFill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0" fontId="4" fillId="0" borderId="1" xfId="0" applyFont="1" applyBorder="1" applyAlignment="1">
      <alignment vertical="distributed"/>
    </xf>
    <xf numFmtId="0" fontId="4" fillId="0" borderId="2" xfId="0" applyFont="1" applyBorder="1" applyAlignment="1">
      <alignment vertical="distributed"/>
    </xf>
    <xf numFmtId="0" fontId="4" fillId="0" borderId="4" xfId="0" applyFont="1" applyBorder="1" applyAlignment="1">
      <alignment vertical="distributed"/>
    </xf>
    <xf numFmtId="0" fontId="4" fillId="0" borderId="5" xfId="0" applyFont="1" applyBorder="1" applyAlignment="1">
      <alignment vertical="distributed"/>
    </xf>
    <xf numFmtId="0" fontId="4" fillId="0" borderId="4" xfId="0" applyFont="1" applyFill="1" applyBorder="1" applyAlignment="1">
      <alignment vertical="distributed"/>
    </xf>
    <xf numFmtId="0" fontId="4" fillId="0" borderId="7" xfId="0" applyFont="1" applyBorder="1" applyAlignment="1">
      <alignment vertical="distributed"/>
    </xf>
    <xf numFmtId="0" fontId="4" fillId="0" borderId="7" xfId="0" applyFont="1" applyFill="1" applyBorder="1" applyAlignment="1">
      <alignment vertical="distributed"/>
    </xf>
    <xf numFmtId="1" fontId="4" fillId="0" borderId="7" xfId="0" applyNumberFormat="1" applyFont="1" applyBorder="1" applyAlignment="1">
      <alignment vertical="distributed"/>
    </xf>
    <xf numFmtId="164" fontId="4" fillId="0" borderId="7" xfId="0" applyNumberFormat="1" applyFont="1" applyBorder="1" applyAlignment="1">
      <alignment vertical="distributed"/>
    </xf>
    <xf numFmtId="0" fontId="4" fillId="0" borderId="22" xfId="0" applyFont="1" applyBorder="1" applyAlignment="1">
      <alignment vertical="distributed"/>
    </xf>
    <xf numFmtId="164" fontId="4" fillId="0" borderId="2" xfId="0" applyNumberFormat="1" applyFont="1" applyBorder="1" applyAlignment="1">
      <alignment vertical="distributed"/>
    </xf>
    <xf numFmtId="164" fontId="4" fillId="0" borderId="13" xfId="0" applyNumberFormat="1" applyFont="1" applyBorder="1" applyAlignment="1">
      <alignment vertical="distributed"/>
    </xf>
    <xf numFmtId="0" fontId="4" fillId="0" borderId="8" xfId="0" applyFont="1" applyBorder="1" applyAlignment="1">
      <alignment vertical="distributed"/>
    </xf>
    <xf numFmtId="1" fontId="4" fillId="0" borderId="8" xfId="0" applyNumberFormat="1" applyFont="1" applyBorder="1" applyAlignment="1">
      <alignment vertical="distributed"/>
    </xf>
    <xf numFmtId="0" fontId="0" fillId="0" borderId="1" xfId="0" applyFont="1" applyBorder="1" applyAlignment="1">
      <alignment horizontal="left" vertical="distributed"/>
    </xf>
    <xf numFmtId="0" fontId="0" fillId="3" borderId="7" xfId="0" applyFont="1" applyFill="1" applyBorder="1" applyAlignment="1">
      <alignment horizontal="left" vertical="distributed"/>
    </xf>
    <xf numFmtId="0" fontId="0" fillId="2" borderId="0" xfId="0" applyFill="1" applyBorder="1" applyProtection="1">
      <protection locked="0"/>
    </xf>
    <xf numFmtId="0" fontId="0" fillId="0" borderId="23" xfId="0" applyFont="1" applyBorder="1" applyAlignment="1">
      <alignment vertical="distributed"/>
    </xf>
    <xf numFmtId="0" fontId="0" fillId="0" borderId="18" xfId="0" applyBorder="1" applyAlignment="1">
      <alignment horizontal="left" vertical="distributed"/>
    </xf>
    <xf numFmtId="164" fontId="0" fillId="0" borderId="0" xfId="0" applyNumberFormat="1" applyBorder="1"/>
    <xf numFmtId="164" fontId="0" fillId="0" borderId="0" xfId="0" applyNumberFormat="1" applyFont="1" applyAlignment="1">
      <alignment vertical="distributed"/>
    </xf>
    <xf numFmtId="0" fontId="0" fillId="0" borderId="1" xfId="0" applyBorder="1" applyAlignment="1">
      <alignment horizontal="center"/>
    </xf>
    <xf numFmtId="164" fontId="0" fillId="0" borderId="0" xfId="0" applyNumberFormat="1"/>
    <xf numFmtId="0" fontId="0" fillId="0" borderId="17" xfId="0" applyFont="1" applyBorder="1" applyAlignment="1">
      <alignment horizontal="left" vertical="distributed"/>
    </xf>
    <xf numFmtId="0" fontId="0" fillId="0" borderId="0" xfId="0" applyAlignment="1">
      <alignment vertical="distributed" wrapText="1"/>
    </xf>
    <xf numFmtId="0" fontId="0" fillId="0" borderId="0" xfId="0" applyFont="1" applyAlignment="1">
      <alignment vertical="distributed" wrapText="1"/>
    </xf>
    <xf numFmtId="164" fontId="0" fillId="0" borderId="20" xfId="0" applyNumberFormat="1" applyFont="1" applyBorder="1" applyAlignment="1">
      <alignment horizontal="right"/>
    </xf>
    <xf numFmtId="0" fontId="0" fillId="0" borderId="0" xfId="0" applyFont="1" applyAlignment="1">
      <alignment vertical="top"/>
    </xf>
    <xf numFmtId="164" fontId="0" fillId="0" borderId="1" xfId="0" applyNumberFormat="1" applyFont="1" applyBorder="1"/>
    <xf numFmtId="164" fontId="0" fillId="0" borderId="0" xfId="0" applyNumberFormat="1" applyFont="1" applyBorder="1" applyAlignment="1">
      <alignment horizontal="center"/>
    </xf>
    <xf numFmtId="1" fontId="0" fillId="3" borderId="7" xfId="0" applyNumberFormat="1" applyFont="1" applyFill="1" applyBorder="1" applyAlignment="1">
      <alignment horizontal="center"/>
    </xf>
    <xf numFmtId="0" fontId="0" fillId="0" borderId="10" xfId="0" applyBorder="1" applyAlignment="1">
      <alignment vertical="distributed"/>
    </xf>
    <xf numFmtId="0" fontId="0" fillId="0" borderId="9" xfId="0" applyBorder="1" applyAlignment="1">
      <alignment vertical="distributed" wrapText="1"/>
    </xf>
    <xf numFmtId="0" fontId="0" fillId="0" borderId="11" xfId="0" applyBorder="1" applyAlignment="1">
      <alignment vertical="distributed" wrapText="1"/>
    </xf>
    <xf numFmtId="164" fontId="5" fillId="0" borderId="0" xfId="0" applyNumberFormat="1" applyFont="1" applyFill="1" applyBorder="1" applyAlignment="1">
      <alignment vertical="distributed"/>
    </xf>
    <xf numFmtId="0" fontId="0" fillId="0" borderId="7" xfId="0" applyBorder="1" applyAlignment="1">
      <alignment vertical="distributed"/>
    </xf>
    <xf numFmtId="0" fontId="0" fillId="0" borderId="4" xfId="0" applyBorder="1" applyAlignment="1">
      <alignment horizontal="center"/>
    </xf>
    <xf numFmtId="0" fontId="0" fillId="0" borderId="0" xfId="0" applyAlignment="1">
      <alignment vertical="distributed"/>
    </xf>
    <xf numFmtId="0" fontId="0" fillId="0" borderId="24" xfId="0" applyFont="1" applyBorder="1" applyAlignment="1">
      <alignment vertical="distributed"/>
    </xf>
    <xf numFmtId="0" fontId="0" fillId="0" borderId="11" xfId="0" applyFont="1" applyBorder="1" applyAlignment="1">
      <alignment vertical="distributed"/>
    </xf>
    <xf numFmtId="0" fontId="0" fillId="0" borderId="9" xfId="0" applyFont="1" applyBorder="1" applyAlignment="1">
      <alignment vertical="distributed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0" fillId="0" borderId="0" xfId="0" applyAlignment="1">
      <alignment vertical="distributed"/>
    </xf>
    <xf numFmtId="0" fontId="0" fillId="0" borderId="0" xfId="0" applyFont="1" applyAlignment="1">
      <alignment vertical="distributed"/>
    </xf>
    <xf numFmtId="0" fontId="0" fillId="0" borderId="29" xfId="0" applyFont="1" applyBorder="1" applyAlignment="1">
      <alignment vertical="distributed"/>
    </xf>
    <xf numFmtId="0" fontId="6" fillId="0" borderId="25" xfId="0" applyFont="1" applyBorder="1" applyAlignment="1">
      <alignment horizontal="center" vertical="distributed"/>
    </xf>
    <xf numFmtId="0" fontId="6" fillId="0" borderId="26" xfId="0" applyFont="1" applyBorder="1" applyAlignment="1">
      <alignment horizontal="center" vertical="distributed"/>
    </xf>
    <xf numFmtId="0" fontId="6" fillId="0" borderId="27" xfId="0" applyFont="1" applyBorder="1" applyAlignment="1">
      <alignment horizontal="center" vertical="distributed"/>
    </xf>
    <xf numFmtId="0" fontId="2" fillId="0" borderId="28" xfId="0" applyFont="1" applyBorder="1" applyAlignment="1">
      <alignment horizontal="center" vertical="distributed"/>
    </xf>
    <xf numFmtId="0" fontId="2" fillId="0" borderId="26" xfId="0" applyFont="1" applyBorder="1" applyAlignment="1">
      <alignment horizontal="center" vertical="distributed"/>
    </xf>
    <xf numFmtId="0" fontId="2" fillId="0" borderId="27" xfId="0" applyFont="1" applyBorder="1" applyAlignment="1">
      <alignment horizontal="center" vertical="distributed"/>
    </xf>
    <xf numFmtId="0" fontId="0" fillId="0" borderId="0" xfId="0" applyAlignment="1">
      <alignment horizontal="center" vertical="distributed" wrapText="1"/>
    </xf>
    <xf numFmtId="0" fontId="2" fillId="0" borderId="0" xfId="0" applyFont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Alignment="1">
      <alignment horizontal="right" vertical="distributed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82"/>
  <sheetViews>
    <sheetView tabSelected="1" zoomScale="70" zoomScaleNormal="70" zoomScaleSheetLayoutView="70" workbookViewId="0">
      <selection activeCell="A5" sqref="A5"/>
    </sheetView>
  </sheetViews>
  <sheetFormatPr defaultRowHeight="12.75" x14ac:dyDescent="0.2"/>
  <cols>
    <col min="1" max="1" width="24.42578125" customWidth="1"/>
  </cols>
  <sheetData>
    <row r="4" spans="1:15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B5" s="8"/>
      <c r="C5" s="8"/>
      <c r="D5" s="8"/>
      <c r="E5" s="8"/>
      <c r="F5" s="8"/>
      <c r="G5" s="8"/>
      <c r="H5" s="8"/>
      <c r="I5" s="8"/>
      <c r="K5" s="8"/>
      <c r="L5" s="8"/>
      <c r="M5" s="8"/>
      <c r="N5" s="8"/>
      <c r="O5" s="8"/>
    </row>
    <row r="6" spans="1:15" x14ac:dyDescent="0.2">
      <c r="A6" s="4" t="s">
        <v>32</v>
      </c>
      <c r="B6" s="4"/>
      <c r="C6" s="4"/>
      <c r="D6" s="4"/>
      <c r="E6" s="4"/>
      <c r="F6" s="4"/>
      <c r="G6" s="4"/>
      <c r="H6" s="4"/>
      <c r="I6" s="4"/>
      <c r="J6" s="4"/>
      <c r="K6" s="8"/>
      <c r="L6" s="8"/>
      <c r="M6" s="8"/>
      <c r="N6" s="8"/>
      <c r="O6" s="8"/>
    </row>
    <row r="7" spans="1:15" x14ac:dyDescent="0.2">
      <c r="A7" s="138" t="s">
        <v>33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8"/>
      <c r="N7" s="8"/>
      <c r="O7" s="8"/>
    </row>
    <row r="8" spans="1:15" ht="13.5" thickBot="1" x14ac:dyDescent="0.25">
      <c r="A8" s="138" t="s">
        <v>105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8"/>
      <c r="N8" s="8"/>
      <c r="O8" s="8"/>
    </row>
    <row r="9" spans="1:15" x14ac:dyDescent="0.2">
      <c r="A9" s="139"/>
      <c r="B9" s="124" t="s">
        <v>101</v>
      </c>
      <c r="C9" s="125"/>
      <c r="D9" s="125"/>
      <c r="E9" s="126"/>
      <c r="F9" s="127" t="s">
        <v>104</v>
      </c>
      <c r="G9" s="125"/>
      <c r="H9" s="125"/>
      <c r="I9" s="125"/>
      <c r="J9" s="125"/>
      <c r="K9" s="125"/>
      <c r="L9" s="126"/>
      <c r="M9" s="8"/>
      <c r="N9" s="8"/>
      <c r="O9" s="8"/>
    </row>
    <row r="10" spans="1:15" x14ac:dyDescent="0.2">
      <c r="A10" s="140"/>
      <c r="B10" s="10" t="s">
        <v>26</v>
      </c>
      <c r="C10" s="10" t="s">
        <v>7</v>
      </c>
      <c r="D10" s="10" t="s">
        <v>1</v>
      </c>
      <c r="E10" s="11" t="s">
        <v>3</v>
      </c>
      <c r="F10" s="12" t="s">
        <v>26</v>
      </c>
      <c r="G10" s="10" t="s">
        <v>7</v>
      </c>
      <c r="H10" s="10" t="s">
        <v>1</v>
      </c>
      <c r="I10" s="10" t="s">
        <v>3</v>
      </c>
      <c r="J10" s="13" t="s">
        <v>19</v>
      </c>
      <c r="K10" s="14" t="s">
        <v>27</v>
      </c>
      <c r="L10" s="11" t="s">
        <v>23</v>
      </c>
      <c r="M10" s="8"/>
      <c r="N10" s="8"/>
      <c r="O10" s="8"/>
    </row>
    <row r="11" spans="1:15" x14ac:dyDescent="0.2">
      <c r="A11" s="140"/>
      <c r="B11" s="15" t="s">
        <v>31</v>
      </c>
      <c r="C11" s="15" t="s">
        <v>2</v>
      </c>
      <c r="D11" s="15" t="s">
        <v>2</v>
      </c>
      <c r="E11" s="16" t="s">
        <v>4</v>
      </c>
      <c r="F11" s="17" t="s">
        <v>31</v>
      </c>
      <c r="G11" s="15" t="s">
        <v>2</v>
      </c>
      <c r="H11" s="15" t="s">
        <v>2</v>
      </c>
      <c r="I11" s="15" t="s">
        <v>4</v>
      </c>
      <c r="J11" s="17" t="s">
        <v>20</v>
      </c>
      <c r="K11" s="18" t="s">
        <v>28</v>
      </c>
      <c r="L11" s="16" t="s">
        <v>24</v>
      </c>
      <c r="M11" s="8"/>
      <c r="N11" s="8"/>
      <c r="O11" s="8"/>
    </row>
    <row r="12" spans="1:15" x14ac:dyDescent="0.2">
      <c r="A12" s="140"/>
      <c r="B12" s="15" t="s">
        <v>30</v>
      </c>
      <c r="C12" s="15" t="s">
        <v>5</v>
      </c>
      <c r="D12" s="15" t="s">
        <v>5</v>
      </c>
      <c r="E12" s="16" t="s">
        <v>5</v>
      </c>
      <c r="F12" s="17" t="s">
        <v>30</v>
      </c>
      <c r="G12" s="15" t="s">
        <v>5</v>
      </c>
      <c r="H12" s="15" t="s">
        <v>5</v>
      </c>
      <c r="I12" s="15" t="s">
        <v>5</v>
      </c>
      <c r="J12" s="17" t="s">
        <v>59</v>
      </c>
      <c r="K12" s="18" t="s">
        <v>21</v>
      </c>
      <c r="L12" s="16" t="s">
        <v>22</v>
      </c>
      <c r="M12" s="8"/>
      <c r="N12" s="8"/>
      <c r="O12" s="8"/>
    </row>
    <row r="13" spans="1:15" x14ac:dyDescent="0.2">
      <c r="A13" s="141"/>
      <c r="B13" s="18" t="s">
        <v>0</v>
      </c>
      <c r="C13" s="15" t="s">
        <v>0</v>
      </c>
      <c r="D13" s="15" t="s">
        <v>29</v>
      </c>
      <c r="E13" s="16" t="s">
        <v>6</v>
      </c>
      <c r="F13" s="19" t="s">
        <v>0</v>
      </c>
      <c r="G13" s="15" t="s">
        <v>0</v>
      </c>
      <c r="H13" s="15" t="s">
        <v>29</v>
      </c>
      <c r="I13" s="15" t="s">
        <v>6</v>
      </c>
      <c r="J13" s="17" t="s">
        <v>29</v>
      </c>
      <c r="K13" s="18" t="s">
        <v>6</v>
      </c>
      <c r="L13" s="16" t="s">
        <v>25</v>
      </c>
      <c r="M13" s="8"/>
      <c r="N13" s="8"/>
      <c r="O13" s="8"/>
    </row>
    <row r="14" spans="1:15" x14ac:dyDescent="0.2">
      <c r="A14" s="20"/>
      <c r="B14" s="21">
        <v>1</v>
      </c>
      <c r="C14" s="20">
        <v>2</v>
      </c>
      <c r="D14" s="20">
        <v>3</v>
      </c>
      <c r="E14" s="20">
        <v>4</v>
      </c>
      <c r="F14" s="21">
        <v>5</v>
      </c>
      <c r="G14" s="20">
        <v>6</v>
      </c>
      <c r="H14" s="20">
        <v>7</v>
      </c>
      <c r="I14" s="20" t="s">
        <v>43</v>
      </c>
      <c r="J14" s="20" t="s">
        <v>46</v>
      </c>
      <c r="K14" s="21" t="s">
        <v>44</v>
      </c>
      <c r="L14" s="20" t="s">
        <v>45</v>
      </c>
      <c r="M14" s="8"/>
      <c r="N14" s="8"/>
      <c r="O14" s="8"/>
    </row>
    <row r="15" spans="1:15" x14ac:dyDescent="0.2">
      <c r="A15" s="30" t="s">
        <v>8</v>
      </c>
      <c r="B15" s="98">
        <v>47141.1</v>
      </c>
      <c r="C15" s="54"/>
      <c r="D15" s="55"/>
      <c r="E15" s="54"/>
      <c r="F15" s="54">
        <v>61216</v>
      </c>
      <c r="G15" s="55"/>
      <c r="H15" s="55">
        <f>D15*121.5/100</f>
        <v>0</v>
      </c>
      <c r="I15" s="55">
        <f>G15*H15/1000</f>
        <v>0</v>
      </c>
      <c r="J15" s="55">
        <f>D15</f>
        <v>0</v>
      </c>
      <c r="K15" s="55">
        <f>G15*J15/1000</f>
        <v>0</v>
      </c>
      <c r="L15" s="56"/>
      <c r="M15" s="36"/>
      <c r="N15" s="36"/>
      <c r="O15" s="36"/>
    </row>
    <row r="16" spans="1:15" ht="25.5" x14ac:dyDescent="0.2">
      <c r="A16" s="30" t="s">
        <v>9</v>
      </c>
      <c r="B16" s="54"/>
      <c r="C16" s="54"/>
      <c r="D16" s="55"/>
      <c r="E16" s="54"/>
      <c r="F16" s="54"/>
      <c r="G16" s="55"/>
      <c r="H16" s="55">
        <f t="shared" ref="H16:H26" si="0">D16*121.5/100</f>
        <v>0</v>
      </c>
      <c r="I16" s="55"/>
      <c r="J16" s="55"/>
      <c r="K16" s="55">
        <f t="shared" ref="K16:K26" si="1">G16*J16/1000</f>
        <v>0</v>
      </c>
      <c r="L16" s="56"/>
      <c r="M16" s="36"/>
      <c r="N16" s="36"/>
      <c r="O16" s="36"/>
    </row>
    <row r="17" spans="1:15" x14ac:dyDescent="0.2">
      <c r="A17" s="114" t="s">
        <v>85</v>
      </c>
      <c r="B17" s="54"/>
      <c r="C17" s="54"/>
      <c r="D17" s="55"/>
      <c r="E17" s="106"/>
      <c r="F17" s="58">
        <v>1820</v>
      </c>
      <c r="G17" s="55"/>
      <c r="H17" s="55"/>
      <c r="I17" s="55"/>
      <c r="J17" s="55"/>
      <c r="K17" s="55"/>
      <c r="L17" s="56"/>
      <c r="M17" s="36"/>
      <c r="N17" s="36"/>
      <c r="O17" s="36"/>
    </row>
    <row r="18" spans="1:15" ht="25.5" x14ac:dyDescent="0.2">
      <c r="A18" s="114" t="s">
        <v>86</v>
      </c>
      <c r="B18" s="54">
        <v>5915</v>
      </c>
      <c r="C18" s="54"/>
      <c r="D18" s="55"/>
      <c r="E18" s="106"/>
      <c r="F18" s="58">
        <v>5202</v>
      </c>
      <c r="G18" s="55"/>
      <c r="H18" s="55"/>
      <c r="I18" s="55"/>
      <c r="J18" s="55"/>
      <c r="K18" s="55"/>
      <c r="L18" s="56"/>
      <c r="M18" s="36"/>
      <c r="N18" s="36"/>
      <c r="O18" s="36"/>
    </row>
    <row r="19" spans="1:15" x14ac:dyDescent="0.2">
      <c r="A19" s="32" t="s">
        <v>10</v>
      </c>
      <c r="B19" s="54">
        <v>5104</v>
      </c>
      <c r="C19" s="54"/>
      <c r="D19" s="55"/>
      <c r="E19" s="57"/>
      <c r="F19" s="58">
        <v>5700</v>
      </c>
      <c r="G19" s="55"/>
      <c r="H19" s="55">
        <f t="shared" si="0"/>
        <v>0</v>
      </c>
      <c r="I19" s="55">
        <f t="shared" ref="I19:I26" si="2">G19*H19/1000</f>
        <v>0</v>
      </c>
      <c r="J19" s="55">
        <f t="shared" ref="J19:J26" si="3">D19</f>
        <v>0</v>
      </c>
      <c r="K19" s="55">
        <f t="shared" si="1"/>
        <v>0</v>
      </c>
      <c r="L19" s="56"/>
      <c r="M19" s="36"/>
      <c r="N19" s="36"/>
      <c r="O19" s="36"/>
    </row>
    <row r="20" spans="1:15" x14ac:dyDescent="0.2">
      <c r="A20" s="114" t="s">
        <v>98</v>
      </c>
      <c r="B20" s="54"/>
      <c r="C20" s="54"/>
      <c r="D20" s="55"/>
      <c r="E20" s="57"/>
      <c r="F20" s="58"/>
      <c r="G20" s="55"/>
      <c r="H20" s="55"/>
      <c r="I20" s="55"/>
      <c r="J20" s="55"/>
      <c r="K20" s="55"/>
      <c r="L20" s="56"/>
      <c r="M20" s="36"/>
      <c r="N20" s="36"/>
      <c r="O20" s="36"/>
    </row>
    <row r="21" spans="1:15" x14ac:dyDescent="0.2">
      <c r="A21" s="32" t="s">
        <v>11</v>
      </c>
      <c r="B21" s="54"/>
      <c r="C21" s="54"/>
      <c r="D21" s="55"/>
      <c r="E21" s="57"/>
      <c r="F21" s="58"/>
      <c r="G21" s="55"/>
      <c r="H21" s="55">
        <f t="shared" si="0"/>
        <v>0</v>
      </c>
      <c r="I21" s="55">
        <f t="shared" si="2"/>
        <v>0</v>
      </c>
      <c r="J21" s="55">
        <f t="shared" si="3"/>
        <v>0</v>
      </c>
      <c r="K21" s="55">
        <f t="shared" si="1"/>
        <v>0</v>
      </c>
      <c r="L21" s="56"/>
      <c r="M21" s="36"/>
      <c r="N21" s="36"/>
      <c r="O21" s="36"/>
    </row>
    <row r="22" spans="1:15" x14ac:dyDescent="0.2">
      <c r="A22" s="32" t="s">
        <v>12</v>
      </c>
      <c r="B22" s="54"/>
      <c r="C22" s="54"/>
      <c r="D22" s="55"/>
      <c r="E22" s="57"/>
      <c r="F22" s="58"/>
      <c r="G22" s="55"/>
      <c r="H22" s="55"/>
      <c r="I22" s="55"/>
      <c r="J22" s="55">
        <v>0</v>
      </c>
      <c r="K22" s="55">
        <f t="shared" si="1"/>
        <v>0</v>
      </c>
      <c r="L22" s="56"/>
      <c r="M22" s="36"/>
      <c r="N22" s="36"/>
      <c r="O22" s="36"/>
    </row>
    <row r="23" spans="1:15" x14ac:dyDescent="0.2">
      <c r="A23" s="32" t="s">
        <v>13</v>
      </c>
      <c r="B23" s="54"/>
      <c r="C23" s="54"/>
      <c r="D23" s="55"/>
      <c r="E23" s="57"/>
      <c r="F23" s="58"/>
      <c r="G23" s="55"/>
      <c r="H23" s="55">
        <f t="shared" si="0"/>
        <v>0</v>
      </c>
      <c r="I23" s="55">
        <f t="shared" si="2"/>
        <v>0</v>
      </c>
      <c r="J23" s="55">
        <f t="shared" si="3"/>
        <v>0</v>
      </c>
      <c r="K23" s="55">
        <f t="shared" si="1"/>
        <v>0</v>
      </c>
      <c r="L23" s="56"/>
      <c r="M23" s="36"/>
      <c r="N23" s="36"/>
      <c r="O23" s="36"/>
    </row>
    <row r="24" spans="1:15" x14ac:dyDescent="0.2">
      <c r="A24" s="32" t="s">
        <v>14</v>
      </c>
      <c r="B24" s="54"/>
      <c r="C24" s="54"/>
      <c r="D24" s="55"/>
      <c r="E24" s="57"/>
      <c r="F24" s="58"/>
      <c r="G24" s="55"/>
      <c r="H24" s="55">
        <f t="shared" si="0"/>
        <v>0</v>
      </c>
      <c r="I24" s="55">
        <f t="shared" si="2"/>
        <v>0</v>
      </c>
      <c r="J24" s="55">
        <f t="shared" si="3"/>
        <v>0</v>
      </c>
      <c r="K24" s="55">
        <f t="shared" si="1"/>
        <v>0</v>
      </c>
      <c r="L24" s="56"/>
      <c r="M24" s="36"/>
      <c r="N24" s="36"/>
      <c r="O24" s="36"/>
    </row>
    <row r="25" spans="1:15" x14ac:dyDescent="0.2">
      <c r="A25" s="32" t="s">
        <v>15</v>
      </c>
      <c r="B25" s="54"/>
      <c r="C25" s="54"/>
      <c r="D25" s="55"/>
      <c r="E25" s="57"/>
      <c r="F25" s="58"/>
      <c r="G25" s="55"/>
      <c r="H25" s="55">
        <f t="shared" si="0"/>
        <v>0</v>
      </c>
      <c r="I25" s="55">
        <f t="shared" si="2"/>
        <v>0</v>
      </c>
      <c r="J25" s="55">
        <f t="shared" si="3"/>
        <v>0</v>
      </c>
      <c r="K25" s="55">
        <f t="shared" si="1"/>
        <v>0</v>
      </c>
      <c r="L25" s="56"/>
      <c r="M25" s="36"/>
      <c r="N25" s="36"/>
      <c r="O25" s="36"/>
    </row>
    <row r="26" spans="1:15" x14ac:dyDescent="0.2">
      <c r="A26" s="32" t="s">
        <v>16</v>
      </c>
      <c r="B26" s="30"/>
      <c r="C26" s="30"/>
      <c r="D26" s="51"/>
      <c r="E26" s="37"/>
      <c r="F26" s="38"/>
      <c r="G26" s="30"/>
      <c r="H26" s="55">
        <f t="shared" si="0"/>
        <v>0</v>
      </c>
      <c r="I26" s="53">
        <f t="shared" si="2"/>
        <v>0</v>
      </c>
      <c r="J26" s="53">
        <f t="shared" si="3"/>
        <v>0</v>
      </c>
      <c r="K26" s="55">
        <f t="shared" si="1"/>
        <v>0</v>
      </c>
      <c r="L26" s="37"/>
      <c r="M26" s="36"/>
      <c r="N26" s="36"/>
      <c r="O26" s="36"/>
    </row>
    <row r="27" spans="1:15" ht="26.25" thickBot="1" x14ac:dyDescent="0.25">
      <c r="A27" s="100" t="s">
        <v>17</v>
      </c>
      <c r="B27" s="39" t="s">
        <v>18</v>
      </c>
      <c r="C27" s="39" t="s">
        <v>18</v>
      </c>
      <c r="D27" s="39" t="s">
        <v>18</v>
      </c>
      <c r="E27" s="59"/>
      <c r="F27" s="68" t="s">
        <v>18</v>
      </c>
      <c r="G27" s="39" t="s">
        <v>18</v>
      </c>
      <c r="H27" s="39" t="s">
        <v>18</v>
      </c>
      <c r="I27" s="97"/>
      <c r="J27" s="97" t="s">
        <v>18</v>
      </c>
      <c r="K27" s="97"/>
      <c r="L27" s="63"/>
      <c r="M27" s="36"/>
      <c r="N27" s="36"/>
      <c r="O27" s="36"/>
    </row>
    <row r="28" spans="1:15" ht="51" customHeight="1" x14ac:dyDescent="0.2">
      <c r="A28" s="115" t="s">
        <v>87</v>
      </c>
      <c r="B28" s="30" t="s">
        <v>18</v>
      </c>
      <c r="C28" s="30" t="s">
        <v>18</v>
      </c>
      <c r="D28" s="30" t="s">
        <v>18</v>
      </c>
      <c r="E28" s="57"/>
      <c r="F28" s="38" t="s">
        <v>18</v>
      </c>
      <c r="G28" s="30" t="s">
        <v>18</v>
      </c>
      <c r="H28" s="30" t="s">
        <v>18</v>
      </c>
      <c r="I28" s="30"/>
      <c r="J28" s="30" t="s">
        <v>18</v>
      </c>
      <c r="K28" s="30"/>
      <c r="L28" s="63"/>
      <c r="M28" s="36"/>
      <c r="N28" s="36"/>
      <c r="O28" s="36"/>
    </row>
    <row r="29" spans="1:15" ht="50.25" customHeight="1" thickBot="1" x14ac:dyDescent="0.25">
      <c r="A29" s="116" t="s">
        <v>88</v>
      </c>
      <c r="B29" s="39" t="s">
        <v>18</v>
      </c>
      <c r="C29" s="39" t="s">
        <v>18</v>
      </c>
      <c r="D29" s="39" t="s">
        <v>18</v>
      </c>
      <c r="E29" s="59"/>
      <c r="F29" s="41" t="s">
        <v>18</v>
      </c>
      <c r="G29" s="74" t="s">
        <v>18</v>
      </c>
      <c r="H29" s="39" t="s">
        <v>18</v>
      </c>
      <c r="I29" s="39"/>
      <c r="J29" s="39"/>
      <c r="K29" s="39"/>
      <c r="L29" s="63"/>
      <c r="M29" s="36"/>
      <c r="N29" s="36"/>
      <c r="O29" s="36"/>
    </row>
    <row r="30" spans="1:15" ht="102.75" thickBot="1" x14ac:dyDescent="0.25">
      <c r="A30" s="35" t="s">
        <v>90</v>
      </c>
      <c r="B30" s="42" t="s">
        <v>18</v>
      </c>
      <c r="C30" s="42" t="s">
        <v>18</v>
      </c>
      <c r="D30" s="42" t="s">
        <v>18</v>
      </c>
      <c r="E30" s="60">
        <f>SUM(E15:E29)</f>
        <v>0</v>
      </c>
      <c r="F30" s="60" t="s">
        <v>18</v>
      </c>
      <c r="G30" s="60" t="s">
        <v>18</v>
      </c>
      <c r="H30" s="60" t="s">
        <v>18</v>
      </c>
      <c r="I30" s="75">
        <f>I15+I16+I19+I21+I22+I23+I24+I25+I26+I27+I28+I29</f>
        <v>0</v>
      </c>
      <c r="J30" s="61" t="s">
        <v>18</v>
      </c>
      <c r="K30" s="75">
        <f>SUM(K15:K29)</f>
        <v>0</v>
      </c>
      <c r="L30" s="73"/>
      <c r="M30" s="36"/>
      <c r="N30" s="36"/>
      <c r="O30" s="36"/>
    </row>
    <row r="31" spans="1:15" ht="12.75" customHeight="1" x14ac:dyDescent="0.2">
      <c r="B31" s="6"/>
      <c r="C31" s="6"/>
      <c r="D31" s="6"/>
      <c r="E31" s="2"/>
      <c r="F31" s="6"/>
      <c r="G31" s="6"/>
      <c r="H31" s="6"/>
      <c r="I31" s="6"/>
      <c r="J31" s="6"/>
      <c r="K31" s="6"/>
      <c r="L31" s="1"/>
      <c r="M31" s="36"/>
      <c r="N31" s="36"/>
      <c r="O31" s="36"/>
    </row>
    <row r="32" spans="1:15" ht="12.75" customHeight="1" x14ac:dyDescent="0.2">
      <c r="A32" s="36"/>
      <c r="B32" s="36"/>
      <c r="C32" s="36"/>
      <c r="D32" s="36"/>
      <c r="E32" s="36"/>
      <c r="F32" s="36"/>
      <c r="G32" s="36"/>
      <c r="H32" s="36"/>
      <c r="I32" s="128"/>
      <c r="J32" s="129"/>
      <c r="K32" s="129"/>
      <c r="L32" s="129"/>
      <c r="M32" s="129"/>
      <c r="N32" s="129"/>
      <c r="O32" s="36"/>
    </row>
    <row r="33" spans="1:15" ht="13.5" thickBo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121"/>
      <c r="B34" s="131" t="s">
        <v>76</v>
      </c>
      <c r="C34" s="132"/>
      <c r="D34" s="132"/>
      <c r="E34" s="132"/>
      <c r="F34" s="132"/>
      <c r="G34" s="132"/>
      <c r="H34" s="133"/>
      <c r="I34" s="134" t="s">
        <v>83</v>
      </c>
      <c r="J34" s="135"/>
      <c r="K34" s="135"/>
      <c r="L34" s="135"/>
      <c r="M34" s="135"/>
      <c r="N34" s="135"/>
      <c r="O34" s="136"/>
    </row>
    <row r="35" spans="1:15" x14ac:dyDescent="0.2">
      <c r="A35" s="122"/>
      <c r="B35" s="83" t="s">
        <v>7</v>
      </c>
      <c r="C35" s="83" t="s">
        <v>26</v>
      </c>
      <c r="D35" s="83" t="s">
        <v>1</v>
      </c>
      <c r="E35" s="83" t="s">
        <v>3</v>
      </c>
      <c r="F35" s="83" t="s">
        <v>19</v>
      </c>
      <c r="G35" s="83" t="s">
        <v>27</v>
      </c>
      <c r="H35" s="84" t="s">
        <v>23</v>
      </c>
      <c r="I35" s="39" t="s">
        <v>7</v>
      </c>
      <c r="J35" s="39" t="s">
        <v>26</v>
      </c>
      <c r="K35" s="39" t="s">
        <v>1</v>
      </c>
      <c r="L35" s="39" t="s">
        <v>3</v>
      </c>
      <c r="M35" s="39" t="s">
        <v>19</v>
      </c>
      <c r="N35" s="39" t="s">
        <v>27</v>
      </c>
      <c r="O35" s="40" t="s">
        <v>23</v>
      </c>
    </row>
    <row r="36" spans="1:15" x14ac:dyDescent="0.2">
      <c r="A36" s="122"/>
      <c r="B36" s="85" t="s">
        <v>54</v>
      </c>
      <c r="C36" s="85" t="s">
        <v>2</v>
      </c>
      <c r="D36" s="85" t="s">
        <v>2</v>
      </c>
      <c r="E36" s="85" t="s">
        <v>4</v>
      </c>
      <c r="F36" s="85" t="s">
        <v>20</v>
      </c>
      <c r="G36" s="85" t="s">
        <v>28</v>
      </c>
      <c r="H36" s="86" t="s">
        <v>24</v>
      </c>
      <c r="I36" s="45" t="s">
        <v>54</v>
      </c>
      <c r="J36" s="45" t="s">
        <v>2</v>
      </c>
      <c r="K36" s="45" t="s">
        <v>2</v>
      </c>
      <c r="L36" s="45" t="s">
        <v>4</v>
      </c>
      <c r="M36" s="45" t="s">
        <v>20</v>
      </c>
      <c r="N36" s="45" t="s">
        <v>28</v>
      </c>
      <c r="O36" s="46" t="s">
        <v>24</v>
      </c>
    </row>
    <row r="37" spans="1:15" x14ac:dyDescent="0.2">
      <c r="A37" s="122"/>
      <c r="B37" s="85" t="s">
        <v>55</v>
      </c>
      <c r="C37" s="85" t="s">
        <v>5</v>
      </c>
      <c r="D37" s="85" t="s">
        <v>5</v>
      </c>
      <c r="E37" s="85" t="s">
        <v>5</v>
      </c>
      <c r="F37" s="85" t="s">
        <v>39</v>
      </c>
      <c r="G37" s="85" t="s">
        <v>21</v>
      </c>
      <c r="H37" s="86" t="s">
        <v>22</v>
      </c>
      <c r="I37" s="45" t="s">
        <v>55</v>
      </c>
      <c r="J37" s="45" t="s">
        <v>5</v>
      </c>
      <c r="K37" s="45" t="s">
        <v>5</v>
      </c>
      <c r="L37" s="45" t="s">
        <v>5</v>
      </c>
      <c r="M37" s="45" t="s">
        <v>40</v>
      </c>
      <c r="N37" s="45" t="s">
        <v>21</v>
      </c>
      <c r="O37" s="46" t="s">
        <v>22</v>
      </c>
    </row>
    <row r="38" spans="1:15" ht="26.25" thickBot="1" x14ac:dyDescent="0.25">
      <c r="A38" s="130"/>
      <c r="B38" s="85" t="s">
        <v>0</v>
      </c>
      <c r="C38" s="87" t="s">
        <v>0</v>
      </c>
      <c r="D38" s="85" t="s">
        <v>29</v>
      </c>
      <c r="E38" s="85" t="s">
        <v>6</v>
      </c>
      <c r="F38" s="85" t="s">
        <v>29</v>
      </c>
      <c r="G38" s="85" t="s">
        <v>6</v>
      </c>
      <c r="H38" s="86" t="s">
        <v>25</v>
      </c>
      <c r="I38" s="45" t="s">
        <v>0</v>
      </c>
      <c r="J38" s="47" t="s">
        <v>0</v>
      </c>
      <c r="K38" s="45" t="s">
        <v>29</v>
      </c>
      <c r="L38" s="45" t="s">
        <v>6</v>
      </c>
      <c r="M38" s="45" t="s">
        <v>29</v>
      </c>
      <c r="N38" s="45" t="s">
        <v>6</v>
      </c>
      <c r="O38" s="46" t="s">
        <v>25</v>
      </c>
    </row>
    <row r="39" spans="1:15" ht="38.25" x14ac:dyDescent="0.2">
      <c r="A39" s="30"/>
      <c r="B39" s="88">
        <v>12</v>
      </c>
      <c r="C39" s="89">
        <v>13</v>
      </c>
      <c r="D39" s="88">
        <v>14</v>
      </c>
      <c r="E39" s="88" t="s">
        <v>47</v>
      </c>
      <c r="F39" s="88" t="s">
        <v>48</v>
      </c>
      <c r="G39" s="88" t="s">
        <v>49</v>
      </c>
      <c r="H39" s="88" t="s">
        <v>60</v>
      </c>
      <c r="I39" s="30">
        <v>19</v>
      </c>
      <c r="J39" s="48">
        <v>20</v>
      </c>
      <c r="K39" s="30">
        <v>21</v>
      </c>
      <c r="L39" s="30" t="s">
        <v>51</v>
      </c>
      <c r="M39" s="30" t="s">
        <v>50</v>
      </c>
      <c r="N39" s="30" t="s">
        <v>52</v>
      </c>
      <c r="O39" s="30" t="s">
        <v>61</v>
      </c>
    </row>
    <row r="40" spans="1:15" x14ac:dyDescent="0.2">
      <c r="A40" s="30" t="s">
        <v>8</v>
      </c>
      <c r="B40" s="88">
        <v>61290</v>
      </c>
      <c r="C40" s="88"/>
      <c r="D40" s="90">
        <f>H15*104.5/100</f>
        <v>0</v>
      </c>
      <c r="E40" s="90">
        <f>C40*D40/1000</f>
        <v>0</v>
      </c>
      <c r="F40" s="90">
        <f>H15</f>
        <v>0</v>
      </c>
      <c r="G40" s="90">
        <f>C40*F40/1000</f>
        <v>0</v>
      </c>
      <c r="H40" s="91"/>
      <c r="I40" s="30">
        <v>61300</v>
      </c>
      <c r="J40" s="30"/>
      <c r="K40" s="53">
        <f>D40*104.7/100</f>
        <v>0</v>
      </c>
      <c r="L40" s="53">
        <f>J40*K40/1000</f>
        <v>0</v>
      </c>
      <c r="M40" s="53">
        <f>D40</f>
        <v>0</v>
      </c>
      <c r="N40" s="53">
        <f>J40*M40/1000</f>
        <v>0</v>
      </c>
      <c r="O40" s="52"/>
    </row>
    <row r="41" spans="1:15" ht="25.5" x14ac:dyDescent="0.2">
      <c r="A41" s="30" t="s">
        <v>9</v>
      </c>
      <c r="B41" s="92"/>
      <c r="C41" s="88"/>
      <c r="D41" s="90">
        <f>H16*104.5/100</f>
        <v>0</v>
      </c>
      <c r="E41" s="90">
        <f t="shared" ref="E41:E51" si="4">C41*D41/1000</f>
        <v>0</v>
      </c>
      <c r="F41" s="90">
        <f>H16</f>
        <v>0</v>
      </c>
      <c r="G41" s="90">
        <f t="shared" ref="G41:G51" si="5">C41*F41/1000</f>
        <v>0</v>
      </c>
      <c r="H41" s="91"/>
      <c r="I41" s="49"/>
      <c r="J41" s="30"/>
      <c r="K41" s="53">
        <f t="shared" ref="K41:K51" si="6">D41*104.7/100</f>
        <v>0</v>
      </c>
      <c r="L41" s="53">
        <f t="shared" ref="L41:L51" si="7">J41*K41/1000</f>
        <v>0</v>
      </c>
      <c r="M41" s="53">
        <f>D41</f>
        <v>0</v>
      </c>
      <c r="N41" s="53">
        <f t="shared" ref="N41:N51" si="8">J41*M41/1000</f>
        <v>0</v>
      </c>
      <c r="O41" s="52"/>
    </row>
    <row r="42" spans="1:15" x14ac:dyDescent="0.2">
      <c r="A42" s="114" t="s">
        <v>85</v>
      </c>
      <c r="B42" s="92">
        <v>1825</v>
      </c>
      <c r="C42" s="88"/>
      <c r="D42" s="90"/>
      <c r="E42" s="90"/>
      <c r="F42" s="90"/>
      <c r="G42" s="90"/>
      <c r="H42" s="91"/>
      <c r="I42" s="49">
        <v>1830</v>
      </c>
      <c r="J42" s="30"/>
      <c r="K42" s="53"/>
      <c r="L42" s="53"/>
      <c r="M42" s="53"/>
      <c r="N42" s="53"/>
      <c r="O42" s="52"/>
    </row>
    <row r="43" spans="1:15" ht="25.5" x14ac:dyDescent="0.2">
      <c r="A43" s="114" t="s">
        <v>86</v>
      </c>
      <c r="B43" s="92">
        <v>5300</v>
      </c>
      <c r="C43" s="88"/>
      <c r="D43" s="90"/>
      <c r="E43" s="90"/>
      <c r="F43" s="90"/>
      <c r="G43" s="90"/>
      <c r="H43" s="91"/>
      <c r="I43" s="49">
        <v>5400</v>
      </c>
      <c r="J43" s="30"/>
      <c r="K43" s="53"/>
      <c r="L43" s="53"/>
      <c r="M43" s="53"/>
      <c r="N43" s="53"/>
      <c r="O43" s="52"/>
    </row>
    <row r="44" spans="1:15" x14ac:dyDescent="0.2">
      <c r="A44" s="32" t="s">
        <v>10</v>
      </c>
      <c r="B44" s="88">
        <v>5710</v>
      </c>
      <c r="C44" s="88"/>
      <c r="D44" s="90">
        <f>H19*104.5/100</f>
        <v>0</v>
      </c>
      <c r="E44" s="90">
        <f t="shared" si="4"/>
        <v>0</v>
      </c>
      <c r="F44" s="90">
        <f>H19</f>
        <v>0</v>
      </c>
      <c r="G44" s="90">
        <f t="shared" si="5"/>
        <v>0</v>
      </c>
      <c r="H44" s="91"/>
      <c r="I44" s="38">
        <v>5720</v>
      </c>
      <c r="J44" s="30"/>
      <c r="K44" s="53">
        <f t="shared" si="6"/>
        <v>0</v>
      </c>
      <c r="L44" s="53">
        <f t="shared" si="7"/>
        <v>0</v>
      </c>
      <c r="M44" s="53">
        <f t="shared" ref="M44:M51" si="9">D44</f>
        <v>0</v>
      </c>
      <c r="N44" s="53">
        <f t="shared" si="8"/>
        <v>0</v>
      </c>
      <c r="O44" s="52"/>
    </row>
    <row r="45" spans="1:15" x14ac:dyDescent="0.2">
      <c r="A45" s="114" t="s">
        <v>98</v>
      </c>
      <c r="B45" s="88"/>
      <c r="C45" s="88"/>
      <c r="D45" s="90"/>
      <c r="E45" s="90"/>
      <c r="F45" s="90"/>
      <c r="G45" s="90"/>
      <c r="H45" s="91"/>
      <c r="I45" s="38"/>
      <c r="J45" s="30"/>
      <c r="K45" s="53"/>
      <c r="L45" s="53"/>
      <c r="M45" s="53"/>
      <c r="N45" s="53"/>
      <c r="O45" s="52"/>
    </row>
    <row r="46" spans="1:15" x14ac:dyDescent="0.2">
      <c r="A46" s="32" t="s">
        <v>11</v>
      </c>
      <c r="B46" s="88"/>
      <c r="C46" s="88"/>
      <c r="D46" s="90">
        <f>H21*104.5/100</f>
        <v>0</v>
      </c>
      <c r="E46" s="90">
        <f t="shared" si="4"/>
        <v>0</v>
      </c>
      <c r="F46" s="90">
        <f t="shared" ref="F46:F51" si="10">H21</f>
        <v>0</v>
      </c>
      <c r="G46" s="90">
        <f t="shared" si="5"/>
        <v>0</v>
      </c>
      <c r="H46" s="91"/>
      <c r="I46" s="38"/>
      <c r="J46" s="30"/>
      <c r="K46" s="53">
        <f t="shared" si="6"/>
        <v>0</v>
      </c>
      <c r="L46" s="53">
        <f t="shared" si="7"/>
        <v>0</v>
      </c>
      <c r="M46" s="53">
        <f t="shared" si="9"/>
        <v>0</v>
      </c>
      <c r="N46" s="53">
        <f t="shared" si="8"/>
        <v>0</v>
      </c>
      <c r="O46" s="52"/>
    </row>
    <row r="47" spans="1:15" x14ac:dyDescent="0.2">
      <c r="A47" s="32" t="s">
        <v>12</v>
      </c>
      <c r="B47" s="88"/>
      <c r="C47" s="88"/>
      <c r="D47" s="90">
        <f>H22*104.5/100</f>
        <v>0</v>
      </c>
      <c r="E47" s="90">
        <f t="shared" si="4"/>
        <v>0</v>
      </c>
      <c r="F47" s="90"/>
      <c r="G47" s="90">
        <f t="shared" si="5"/>
        <v>0</v>
      </c>
      <c r="H47" s="91"/>
      <c r="I47" s="38"/>
      <c r="J47" s="52"/>
      <c r="K47" s="53">
        <f t="shared" si="6"/>
        <v>0</v>
      </c>
      <c r="L47" s="53">
        <f t="shared" si="7"/>
        <v>0</v>
      </c>
      <c r="M47" s="53">
        <f t="shared" si="9"/>
        <v>0</v>
      </c>
      <c r="N47" s="53">
        <f t="shared" si="8"/>
        <v>0</v>
      </c>
      <c r="O47" s="52"/>
    </row>
    <row r="48" spans="1:15" x14ac:dyDescent="0.2">
      <c r="A48" s="32" t="s">
        <v>13</v>
      </c>
      <c r="B48" s="88"/>
      <c r="C48" s="88"/>
      <c r="D48" s="90">
        <f>H23*104.5/100</f>
        <v>0</v>
      </c>
      <c r="E48" s="90">
        <f t="shared" si="4"/>
        <v>0</v>
      </c>
      <c r="F48" s="90">
        <f t="shared" si="10"/>
        <v>0</v>
      </c>
      <c r="G48" s="90">
        <f t="shared" si="5"/>
        <v>0</v>
      </c>
      <c r="H48" s="91"/>
      <c r="I48" s="38"/>
      <c r="J48" s="30"/>
      <c r="K48" s="53">
        <f t="shared" si="6"/>
        <v>0</v>
      </c>
      <c r="L48" s="53">
        <f t="shared" si="7"/>
        <v>0</v>
      </c>
      <c r="M48" s="53">
        <f t="shared" si="9"/>
        <v>0</v>
      </c>
      <c r="N48" s="53">
        <f t="shared" si="8"/>
        <v>0</v>
      </c>
      <c r="O48" s="52"/>
    </row>
    <row r="49" spans="1:15" x14ac:dyDescent="0.2">
      <c r="A49" s="32" t="s">
        <v>14</v>
      </c>
      <c r="B49" s="88"/>
      <c r="C49" s="90"/>
      <c r="D49" s="90">
        <f>H24*104.5/100</f>
        <v>0</v>
      </c>
      <c r="E49" s="90">
        <f t="shared" si="4"/>
        <v>0</v>
      </c>
      <c r="F49" s="90">
        <f t="shared" si="10"/>
        <v>0</v>
      </c>
      <c r="G49" s="90">
        <f t="shared" si="5"/>
        <v>0</v>
      </c>
      <c r="H49" s="91"/>
      <c r="I49" s="38"/>
      <c r="J49" s="30"/>
      <c r="K49" s="53">
        <f t="shared" si="6"/>
        <v>0</v>
      </c>
      <c r="L49" s="53">
        <f t="shared" si="7"/>
        <v>0</v>
      </c>
      <c r="M49" s="53">
        <f t="shared" si="9"/>
        <v>0</v>
      </c>
      <c r="N49" s="53">
        <f t="shared" si="8"/>
        <v>0</v>
      </c>
      <c r="O49" s="52"/>
    </row>
    <row r="50" spans="1:15" x14ac:dyDescent="0.2">
      <c r="A50" s="32" t="s">
        <v>15</v>
      </c>
      <c r="B50" s="88"/>
      <c r="C50" s="88"/>
      <c r="D50" s="90">
        <f>H25*104.5/100</f>
        <v>0</v>
      </c>
      <c r="E50" s="90">
        <f t="shared" si="4"/>
        <v>0</v>
      </c>
      <c r="F50" s="90">
        <f t="shared" si="10"/>
        <v>0</v>
      </c>
      <c r="G50" s="90">
        <f t="shared" si="5"/>
        <v>0</v>
      </c>
      <c r="H50" s="91"/>
      <c r="I50" s="38"/>
      <c r="J50" s="30"/>
      <c r="K50" s="53">
        <f t="shared" si="6"/>
        <v>0</v>
      </c>
      <c r="L50" s="53">
        <f t="shared" si="7"/>
        <v>0</v>
      </c>
      <c r="M50" s="53">
        <f t="shared" si="9"/>
        <v>0</v>
      </c>
      <c r="N50" s="53">
        <f t="shared" si="8"/>
        <v>0</v>
      </c>
      <c r="O50" s="52"/>
    </row>
    <row r="51" spans="1:15" x14ac:dyDescent="0.2">
      <c r="A51" s="32" t="s">
        <v>16</v>
      </c>
      <c r="B51" s="88"/>
      <c r="C51" s="88"/>
      <c r="D51" s="90">
        <f>H26*104/100</f>
        <v>0</v>
      </c>
      <c r="E51" s="90">
        <f t="shared" si="4"/>
        <v>0</v>
      </c>
      <c r="F51" s="90">
        <f t="shared" si="10"/>
        <v>0</v>
      </c>
      <c r="G51" s="90">
        <f t="shared" si="5"/>
        <v>0</v>
      </c>
      <c r="H51" s="91"/>
      <c r="I51" s="38"/>
      <c r="J51" s="30">
        <f>I51*0.68</f>
        <v>0</v>
      </c>
      <c r="K51" s="53">
        <f t="shared" si="6"/>
        <v>0</v>
      </c>
      <c r="L51" s="53">
        <f t="shared" si="7"/>
        <v>0</v>
      </c>
      <c r="M51" s="53">
        <f t="shared" si="9"/>
        <v>0</v>
      </c>
      <c r="N51" s="53">
        <f t="shared" si="8"/>
        <v>0</v>
      </c>
      <c r="O51" s="52"/>
    </row>
    <row r="52" spans="1:15" ht="25.5" x14ac:dyDescent="0.2">
      <c r="A52" s="68" t="s">
        <v>17</v>
      </c>
      <c r="B52" s="83" t="s">
        <v>18</v>
      </c>
      <c r="C52" s="83" t="s">
        <v>18</v>
      </c>
      <c r="D52" s="83" t="s">
        <v>18</v>
      </c>
      <c r="E52" s="83"/>
      <c r="F52" s="83" t="s">
        <v>18</v>
      </c>
      <c r="G52" s="83"/>
      <c r="H52" s="93"/>
      <c r="I52" s="68" t="s">
        <v>18</v>
      </c>
      <c r="J52" s="74" t="s">
        <v>18</v>
      </c>
      <c r="K52" s="53" t="s">
        <v>18</v>
      </c>
      <c r="L52" s="39"/>
      <c r="M52" s="39" t="s">
        <v>18</v>
      </c>
      <c r="N52" s="39"/>
      <c r="O52" s="63"/>
    </row>
    <row r="53" spans="1:15" ht="12.75" customHeight="1" x14ac:dyDescent="0.2">
      <c r="A53" s="33" t="s">
        <v>36</v>
      </c>
      <c r="B53" s="88" t="s">
        <v>18</v>
      </c>
      <c r="C53" s="88" t="s">
        <v>18</v>
      </c>
      <c r="D53" s="88" t="s">
        <v>18</v>
      </c>
      <c r="E53" s="88"/>
      <c r="F53" s="88" t="s">
        <v>18</v>
      </c>
      <c r="G53" s="88"/>
      <c r="H53" s="94"/>
      <c r="I53" s="38" t="s">
        <v>18</v>
      </c>
      <c r="J53" s="30" t="s">
        <v>18</v>
      </c>
      <c r="K53" s="30" t="s">
        <v>18</v>
      </c>
      <c r="L53" s="30"/>
      <c r="M53" s="50" t="s">
        <v>18</v>
      </c>
      <c r="N53" s="30"/>
      <c r="O53" s="65"/>
    </row>
    <row r="54" spans="1:15" ht="51.75" thickBot="1" x14ac:dyDescent="0.25">
      <c r="A54" s="116" t="s">
        <v>91</v>
      </c>
      <c r="B54" s="88" t="s">
        <v>18</v>
      </c>
      <c r="C54" s="88" t="s">
        <v>18</v>
      </c>
      <c r="D54" s="88" t="s">
        <v>18</v>
      </c>
      <c r="E54" s="88"/>
      <c r="F54" s="88" t="s">
        <v>18</v>
      </c>
      <c r="G54" s="88"/>
      <c r="H54" s="94"/>
      <c r="I54" s="38" t="s">
        <v>18</v>
      </c>
      <c r="J54" s="30" t="s">
        <v>18</v>
      </c>
      <c r="K54" s="30" t="s">
        <v>18</v>
      </c>
      <c r="L54" s="30"/>
      <c r="M54" s="50" t="s">
        <v>18</v>
      </c>
      <c r="N54" s="30"/>
      <c r="O54" s="65"/>
    </row>
    <row r="55" spans="1:15" ht="102.75" thickBot="1" x14ac:dyDescent="0.25">
      <c r="A55" s="35" t="s">
        <v>93</v>
      </c>
      <c r="B55" s="95" t="s">
        <v>18</v>
      </c>
      <c r="C55" s="95" t="s">
        <v>18</v>
      </c>
      <c r="D55" s="95" t="s">
        <v>18</v>
      </c>
      <c r="E55" s="96">
        <f>SUM(E40:E54)</f>
        <v>0</v>
      </c>
      <c r="F55" s="96" t="s">
        <v>18</v>
      </c>
      <c r="G55" s="96">
        <f>SUM(G40:G54)</f>
        <v>0</v>
      </c>
      <c r="H55" s="94"/>
      <c r="I55" s="43" t="s">
        <v>18</v>
      </c>
      <c r="J55" s="42" t="s">
        <v>18</v>
      </c>
      <c r="K55" s="42" t="s">
        <v>18</v>
      </c>
      <c r="L55" s="62">
        <f>SUM(L40:L54)</f>
        <v>0</v>
      </c>
      <c r="M55" s="64" t="s">
        <v>18</v>
      </c>
      <c r="N55" s="62">
        <f>SUM(N40:N54)</f>
        <v>0</v>
      </c>
      <c r="O55" s="71"/>
    </row>
    <row r="56" spans="1:15" x14ac:dyDescent="0.2">
      <c r="A56" s="99"/>
      <c r="B56" s="36"/>
      <c r="C56" s="36"/>
      <c r="D56" s="36"/>
      <c r="E56" s="36"/>
      <c r="F56" s="36"/>
      <c r="G56" s="36"/>
      <c r="H56" s="66"/>
      <c r="I56" s="36"/>
      <c r="J56" s="36"/>
      <c r="K56" s="36"/>
      <c r="L56" s="36"/>
      <c r="M56" s="36"/>
      <c r="N56" s="36"/>
      <c r="O56" s="72"/>
    </row>
    <row r="57" spans="1:15" ht="12.75" customHeight="1" x14ac:dyDescent="0.2">
      <c r="A57" s="99"/>
      <c r="B57" s="36"/>
      <c r="C57" s="36"/>
      <c r="D57" s="137"/>
      <c r="E57" s="137"/>
      <c r="F57" s="137"/>
      <c r="G57" s="137"/>
      <c r="H57" s="137"/>
      <c r="I57" s="108"/>
      <c r="J57" s="36"/>
      <c r="K57" s="36"/>
      <c r="L57" s="36"/>
      <c r="M57" s="36"/>
      <c r="N57" s="36"/>
      <c r="O57" s="36"/>
    </row>
    <row r="58" spans="1:15" x14ac:dyDescent="0.2">
      <c r="A58" s="36"/>
      <c r="B58" s="36"/>
      <c r="C58" s="36"/>
      <c r="D58" s="137"/>
      <c r="E58" s="137"/>
      <c r="F58" s="137"/>
      <c r="G58" s="137"/>
      <c r="H58" s="137"/>
      <c r="I58" s="44"/>
      <c r="J58" s="36"/>
      <c r="K58" s="36"/>
      <c r="L58" s="36"/>
      <c r="M58" s="36"/>
      <c r="N58" s="36"/>
      <c r="O58" s="36"/>
    </row>
    <row r="59" spans="1:15" ht="13.5" thickBot="1" x14ac:dyDescent="0.25">
      <c r="A59" s="36"/>
      <c r="B59" s="8"/>
      <c r="C59" s="8"/>
      <c r="D59" s="8"/>
      <c r="E59" s="8"/>
      <c r="F59" s="8"/>
      <c r="G59" s="8"/>
      <c r="H59" s="8"/>
      <c r="I59" s="5"/>
      <c r="J59" s="8"/>
      <c r="K59" s="8"/>
      <c r="L59" s="8"/>
      <c r="M59" s="8"/>
      <c r="N59" s="8"/>
      <c r="O59" s="8"/>
    </row>
    <row r="60" spans="1:15" x14ac:dyDescent="0.2">
      <c r="A60" s="121"/>
      <c r="B60" s="124" t="s">
        <v>103</v>
      </c>
      <c r="C60" s="125"/>
      <c r="D60" s="125"/>
      <c r="E60" s="125"/>
      <c r="F60" s="125"/>
      <c r="G60" s="125"/>
      <c r="H60" s="126"/>
      <c r="I60" s="5"/>
      <c r="J60" s="8"/>
      <c r="K60" s="8"/>
      <c r="L60" s="8"/>
      <c r="M60" s="8"/>
      <c r="N60" s="8"/>
      <c r="O60" s="8"/>
    </row>
    <row r="61" spans="1:15" x14ac:dyDescent="0.2">
      <c r="A61" s="122"/>
      <c r="B61" s="10" t="s">
        <v>7</v>
      </c>
      <c r="C61" s="10" t="s">
        <v>26</v>
      </c>
      <c r="D61" s="10" t="s">
        <v>1</v>
      </c>
      <c r="E61" s="14" t="s">
        <v>3</v>
      </c>
      <c r="F61" s="10" t="s">
        <v>19</v>
      </c>
      <c r="G61" s="14" t="s">
        <v>27</v>
      </c>
      <c r="H61" s="25" t="s">
        <v>23</v>
      </c>
      <c r="I61" s="5"/>
      <c r="J61" s="8"/>
      <c r="K61" s="8"/>
      <c r="L61" s="8"/>
      <c r="M61" s="8"/>
      <c r="N61" s="8"/>
      <c r="O61" s="8"/>
    </row>
    <row r="62" spans="1:15" x14ac:dyDescent="0.2">
      <c r="A62" s="122"/>
      <c r="B62" s="15" t="s">
        <v>42</v>
      </c>
      <c r="C62" s="15" t="s">
        <v>2</v>
      </c>
      <c r="D62" s="15" t="s">
        <v>2</v>
      </c>
      <c r="E62" s="18" t="s">
        <v>4</v>
      </c>
      <c r="F62" s="15" t="s">
        <v>20</v>
      </c>
      <c r="G62" s="18" t="s">
        <v>28</v>
      </c>
      <c r="H62" s="26" t="s">
        <v>24</v>
      </c>
      <c r="I62" s="5"/>
      <c r="J62" s="8"/>
      <c r="K62" s="8"/>
      <c r="L62" s="8"/>
      <c r="M62" s="8"/>
      <c r="N62" s="8"/>
      <c r="O62" s="8"/>
    </row>
    <row r="63" spans="1:15" x14ac:dyDescent="0.2">
      <c r="A63" s="122"/>
      <c r="B63" s="15" t="s">
        <v>0</v>
      </c>
      <c r="C63" s="15" t="s">
        <v>5</v>
      </c>
      <c r="D63" s="15" t="s">
        <v>5</v>
      </c>
      <c r="E63" s="18" t="s">
        <v>5</v>
      </c>
      <c r="F63" s="119" t="s">
        <v>41</v>
      </c>
      <c r="G63" s="18" t="s">
        <v>21</v>
      </c>
      <c r="H63" s="26" t="s">
        <v>22</v>
      </c>
      <c r="I63" s="5"/>
      <c r="J63" s="8"/>
      <c r="K63" s="8"/>
      <c r="L63" s="8"/>
      <c r="M63" s="8"/>
      <c r="N63" s="8"/>
      <c r="O63" s="8"/>
    </row>
    <row r="64" spans="1:15" x14ac:dyDescent="0.2">
      <c r="A64" s="123"/>
      <c r="B64" s="29"/>
      <c r="C64" s="27" t="s">
        <v>0</v>
      </c>
      <c r="D64" s="15" t="s">
        <v>29</v>
      </c>
      <c r="E64" s="18" t="s">
        <v>6</v>
      </c>
      <c r="F64" s="15" t="s">
        <v>29</v>
      </c>
      <c r="G64" s="18" t="s">
        <v>6</v>
      </c>
      <c r="H64" s="26" t="s">
        <v>25</v>
      </c>
      <c r="I64" s="5"/>
      <c r="J64" s="8"/>
      <c r="K64" s="8"/>
      <c r="L64" s="8"/>
      <c r="M64" s="8"/>
      <c r="N64" s="8"/>
      <c r="O64" s="8"/>
    </row>
    <row r="65" spans="1:15" x14ac:dyDescent="0.2">
      <c r="A65" s="30"/>
      <c r="B65" s="22">
        <v>26</v>
      </c>
      <c r="C65" s="28">
        <v>27</v>
      </c>
      <c r="D65" s="20">
        <v>28</v>
      </c>
      <c r="E65" s="21" t="s">
        <v>57</v>
      </c>
      <c r="F65" s="20" t="s">
        <v>56</v>
      </c>
      <c r="G65" s="21" t="s">
        <v>58</v>
      </c>
      <c r="H65" s="21" t="s">
        <v>62</v>
      </c>
      <c r="I65" s="5"/>
      <c r="J65" s="8"/>
      <c r="K65" s="8"/>
      <c r="L65" s="8"/>
      <c r="M65" s="8"/>
      <c r="N65" s="8"/>
      <c r="O65" s="8"/>
    </row>
    <row r="66" spans="1:15" x14ac:dyDescent="0.2">
      <c r="A66" s="30" t="s">
        <v>8</v>
      </c>
      <c r="B66" s="22">
        <v>61350</v>
      </c>
      <c r="C66" s="67"/>
      <c r="D66" s="76">
        <f>K40*104.4/100</f>
        <v>0</v>
      </c>
      <c r="E66" s="76">
        <f>D66*C66/1000</f>
        <v>0</v>
      </c>
      <c r="F66" s="76">
        <f>K40</f>
        <v>0</v>
      </c>
      <c r="G66" s="76">
        <f>C66*F66/1000</f>
        <v>0</v>
      </c>
      <c r="H66" s="69"/>
      <c r="I66" s="5"/>
      <c r="J66" s="8"/>
      <c r="K66" s="8"/>
      <c r="L66" s="8"/>
      <c r="M66" s="8"/>
      <c r="N66" s="8"/>
      <c r="O66" s="8"/>
    </row>
    <row r="67" spans="1:15" ht="25.5" x14ac:dyDescent="0.2">
      <c r="A67" s="32" t="s">
        <v>9</v>
      </c>
      <c r="B67" s="22"/>
      <c r="C67" s="67"/>
      <c r="D67" s="76">
        <f>K41*104.4/100</f>
        <v>0</v>
      </c>
      <c r="E67" s="76">
        <f t="shared" ref="E67:E77" si="11">D67*C67/1000</f>
        <v>0</v>
      </c>
      <c r="F67" s="76">
        <f>K41</f>
        <v>0</v>
      </c>
      <c r="G67" s="76">
        <f t="shared" ref="G67:G76" si="12">C67*F67/1000</f>
        <v>0</v>
      </c>
      <c r="H67" s="69"/>
      <c r="I67" s="5"/>
      <c r="J67" s="8"/>
      <c r="K67" s="8"/>
      <c r="L67" s="8"/>
      <c r="M67" s="8"/>
      <c r="N67" s="8"/>
      <c r="O67" s="8"/>
    </row>
    <row r="68" spans="1:15" x14ac:dyDescent="0.2">
      <c r="A68" s="114" t="s">
        <v>85</v>
      </c>
      <c r="B68" s="22">
        <v>1835</v>
      </c>
      <c r="C68" s="67"/>
      <c r="D68" s="76"/>
      <c r="E68" s="76"/>
      <c r="F68" s="76"/>
      <c r="G68" s="76"/>
      <c r="H68" s="69"/>
      <c r="I68" s="5"/>
      <c r="J68" s="8"/>
      <c r="K68" s="8"/>
      <c r="L68" s="8"/>
      <c r="M68" s="8"/>
      <c r="N68" s="8"/>
      <c r="O68" s="8"/>
    </row>
    <row r="69" spans="1:15" ht="25.5" x14ac:dyDescent="0.2">
      <c r="A69" s="114" t="s">
        <v>86</v>
      </c>
      <c r="B69" s="22">
        <v>5500</v>
      </c>
      <c r="C69" s="67"/>
      <c r="D69" s="76"/>
      <c r="E69" s="76"/>
      <c r="F69" s="76"/>
      <c r="G69" s="76"/>
      <c r="H69" s="69"/>
      <c r="I69" s="5"/>
      <c r="J69" s="8"/>
      <c r="K69" s="8"/>
      <c r="L69" s="8"/>
      <c r="M69" s="8"/>
      <c r="N69" s="8"/>
      <c r="O69" s="8"/>
    </row>
    <row r="70" spans="1:15" x14ac:dyDescent="0.2">
      <c r="A70" s="32" t="s">
        <v>10</v>
      </c>
      <c r="B70" s="22">
        <v>5730</v>
      </c>
      <c r="C70" s="67"/>
      <c r="D70" s="76">
        <f>K44*104.4/100</f>
        <v>0</v>
      </c>
      <c r="E70" s="76">
        <f t="shared" si="11"/>
        <v>0</v>
      </c>
      <c r="F70" s="76">
        <f>K44</f>
        <v>0</v>
      </c>
      <c r="G70" s="76">
        <f t="shared" si="12"/>
        <v>0</v>
      </c>
      <c r="H70" s="69"/>
      <c r="I70" s="5"/>
      <c r="J70" s="8"/>
      <c r="K70" s="8"/>
      <c r="L70" s="8"/>
      <c r="M70" s="8"/>
      <c r="N70" s="8"/>
      <c r="O70" s="8"/>
    </row>
    <row r="71" spans="1:15" x14ac:dyDescent="0.2">
      <c r="A71" s="114" t="s">
        <v>98</v>
      </c>
      <c r="B71" s="22"/>
      <c r="C71" s="67"/>
      <c r="D71" s="76"/>
      <c r="E71" s="76"/>
      <c r="F71" s="76"/>
      <c r="G71" s="76"/>
      <c r="H71" s="69"/>
      <c r="I71" s="5"/>
      <c r="J71" s="8"/>
      <c r="K71" s="8"/>
      <c r="L71" s="8"/>
      <c r="M71" s="8"/>
      <c r="N71" s="8"/>
      <c r="O71" s="8"/>
    </row>
    <row r="72" spans="1:15" x14ac:dyDescent="0.2">
      <c r="A72" s="32" t="s">
        <v>11</v>
      </c>
      <c r="B72" s="22"/>
      <c r="C72" s="67"/>
      <c r="D72" s="76">
        <f t="shared" ref="D72:D77" si="13">K46*104.4/100</f>
        <v>0</v>
      </c>
      <c r="E72" s="76">
        <f t="shared" si="11"/>
        <v>0</v>
      </c>
      <c r="F72" s="76">
        <f>K46</f>
        <v>0</v>
      </c>
      <c r="G72" s="76">
        <f t="shared" si="12"/>
        <v>0</v>
      </c>
      <c r="H72" s="69"/>
      <c r="I72" s="5"/>
      <c r="J72" s="8"/>
      <c r="K72" s="8"/>
      <c r="L72" s="8"/>
      <c r="M72" s="8"/>
      <c r="N72" s="8"/>
      <c r="O72" s="8"/>
    </row>
    <row r="73" spans="1:15" x14ac:dyDescent="0.2">
      <c r="A73" s="32" t="s">
        <v>12</v>
      </c>
      <c r="B73" s="22"/>
      <c r="C73" s="67"/>
      <c r="D73" s="76">
        <f t="shared" si="13"/>
        <v>0</v>
      </c>
      <c r="E73" s="76">
        <f t="shared" si="11"/>
        <v>0</v>
      </c>
      <c r="F73" s="76">
        <f>K47</f>
        <v>0</v>
      </c>
      <c r="G73" s="76">
        <f t="shared" si="12"/>
        <v>0</v>
      </c>
      <c r="H73" s="69"/>
      <c r="I73" s="5"/>
      <c r="J73" s="8"/>
      <c r="K73" s="8"/>
      <c r="L73" s="8"/>
      <c r="M73" s="8"/>
      <c r="N73" s="8"/>
      <c r="O73" s="8"/>
    </row>
    <row r="74" spans="1:15" x14ac:dyDescent="0.2">
      <c r="A74" s="32" t="s">
        <v>13</v>
      </c>
      <c r="B74" s="22"/>
      <c r="C74" s="67"/>
      <c r="D74" s="76">
        <f t="shared" si="13"/>
        <v>0</v>
      </c>
      <c r="E74" s="76"/>
      <c r="F74" s="76">
        <f>K48</f>
        <v>0</v>
      </c>
      <c r="G74" s="76">
        <f t="shared" si="12"/>
        <v>0</v>
      </c>
      <c r="H74" s="69"/>
      <c r="I74" s="5"/>
      <c r="J74" s="8"/>
      <c r="K74" s="8"/>
      <c r="L74" s="8"/>
      <c r="M74" s="8"/>
      <c r="N74" s="8"/>
      <c r="O74" s="8"/>
    </row>
    <row r="75" spans="1:15" x14ac:dyDescent="0.2">
      <c r="A75" s="32" t="s">
        <v>14</v>
      </c>
      <c r="B75" s="22"/>
      <c r="C75" s="67"/>
      <c r="D75" s="76">
        <f t="shared" si="13"/>
        <v>0</v>
      </c>
      <c r="E75" s="76">
        <f t="shared" si="11"/>
        <v>0</v>
      </c>
      <c r="F75" s="76">
        <f>K49</f>
        <v>0</v>
      </c>
      <c r="G75" s="76">
        <f t="shared" si="12"/>
        <v>0</v>
      </c>
      <c r="H75" s="69"/>
      <c r="I75" s="5"/>
      <c r="J75" s="8"/>
      <c r="K75" s="8"/>
      <c r="L75" s="8"/>
      <c r="M75" s="8"/>
      <c r="N75" s="8"/>
      <c r="O75" s="8"/>
    </row>
    <row r="76" spans="1:15" x14ac:dyDescent="0.2">
      <c r="A76" s="32" t="s">
        <v>15</v>
      </c>
      <c r="B76" s="22"/>
      <c r="C76" s="67"/>
      <c r="D76" s="76">
        <f t="shared" si="13"/>
        <v>0</v>
      </c>
      <c r="E76" s="76">
        <f t="shared" si="11"/>
        <v>0</v>
      </c>
      <c r="F76" s="76">
        <f>K50</f>
        <v>0</v>
      </c>
      <c r="G76" s="76">
        <f t="shared" si="12"/>
        <v>0</v>
      </c>
      <c r="H76" s="69"/>
      <c r="I76" s="5"/>
      <c r="J76" s="8"/>
      <c r="K76" s="8"/>
      <c r="L76" s="8"/>
      <c r="M76" s="8"/>
      <c r="N76" s="8"/>
      <c r="O76" s="8"/>
    </row>
    <row r="77" spans="1:15" x14ac:dyDescent="0.2">
      <c r="A77" s="32" t="s">
        <v>16</v>
      </c>
      <c r="B77" s="22"/>
      <c r="C77" s="22"/>
      <c r="D77" s="76">
        <f t="shared" si="13"/>
        <v>0</v>
      </c>
      <c r="E77" s="76">
        <f t="shared" si="11"/>
        <v>0</v>
      </c>
      <c r="F77" s="77"/>
      <c r="G77" s="77"/>
      <c r="H77" s="69"/>
      <c r="I77" s="5"/>
      <c r="J77" s="8"/>
      <c r="K77" s="8"/>
      <c r="L77" s="8"/>
      <c r="M77" s="8"/>
      <c r="N77" s="8"/>
      <c r="O77" s="8"/>
    </row>
    <row r="78" spans="1:15" ht="25.5" x14ac:dyDescent="0.2">
      <c r="A78" s="68" t="s">
        <v>17</v>
      </c>
      <c r="B78" s="10" t="s">
        <v>18</v>
      </c>
      <c r="C78" s="10" t="s">
        <v>18</v>
      </c>
      <c r="D78" s="78" t="s">
        <v>18</v>
      </c>
      <c r="E78" s="78"/>
      <c r="F78" s="78" t="s">
        <v>18</v>
      </c>
      <c r="G78" s="78"/>
      <c r="H78" s="69"/>
      <c r="I78" s="5"/>
      <c r="J78" s="8"/>
      <c r="K78" s="8"/>
      <c r="L78" s="8"/>
      <c r="M78" s="8"/>
      <c r="N78" s="8"/>
      <c r="O78" s="8"/>
    </row>
    <row r="79" spans="1:15" ht="51" x14ac:dyDescent="0.2">
      <c r="A79" s="115" t="s">
        <v>92</v>
      </c>
      <c r="B79" s="20" t="s">
        <v>18</v>
      </c>
      <c r="C79" s="20" t="s">
        <v>18</v>
      </c>
      <c r="D79" s="79" t="s">
        <v>18</v>
      </c>
      <c r="E79" s="79"/>
      <c r="F79" s="79" t="s">
        <v>18</v>
      </c>
      <c r="G79" s="78"/>
      <c r="H79" s="69"/>
      <c r="I79" s="5"/>
      <c r="J79" s="8"/>
      <c r="K79" s="8"/>
      <c r="L79" s="8"/>
      <c r="M79" s="8"/>
      <c r="N79" s="8"/>
      <c r="O79" s="8"/>
    </row>
    <row r="80" spans="1:15" ht="51.75" thickBot="1" x14ac:dyDescent="0.25">
      <c r="A80" s="116" t="s">
        <v>91</v>
      </c>
      <c r="B80" s="20" t="s">
        <v>18</v>
      </c>
      <c r="C80" s="20" t="s">
        <v>18</v>
      </c>
      <c r="D80" s="79" t="s">
        <v>18</v>
      </c>
      <c r="E80" s="79"/>
      <c r="F80" s="79" t="s">
        <v>18</v>
      </c>
      <c r="G80" s="78"/>
      <c r="H80" s="111"/>
      <c r="I80" s="8"/>
      <c r="J80" s="8"/>
      <c r="K80" s="8"/>
      <c r="L80" s="8"/>
      <c r="M80" s="8"/>
      <c r="N80" s="8"/>
      <c r="O80" s="8"/>
    </row>
    <row r="81" spans="1:15" ht="90" thickBot="1" x14ac:dyDescent="0.25">
      <c r="A81" s="35" t="s">
        <v>35</v>
      </c>
      <c r="B81" s="23" t="s">
        <v>18</v>
      </c>
      <c r="C81" s="23" t="s">
        <v>18</v>
      </c>
      <c r="D81" s="80" t="s">
        <v>18</v>
      </c>
      <c r="E81" s="81">
        <f>E66+E67+E70+E72+E73+E74+E75+E76+E77+E78+E80</f>
        <v>0</v>
      </c>
      <c r="F81" s="82" t="s">
        <v>18</v>
      </c>
      <c r="G81" s="113">
        <f>G66+G67+G70+G72+G73+G74+G75+G76+G78+G80</f>
        <v>0</v>
      </c>
      <c r="H81" s="69"/>
      <c r="I81" s="5"/>
      <c r="J81" s="8"/>
      <c r="K81" s="8"/>
      <c r="L81" s="8"/>
      <c r="M81" s="8"/>
      <c r="N81" s="8"/>
      <c r="O81" s="8"/>
    </row>
    <row r="82" spans="1:15" x14ac:dyDescent="0.2">
      <c r="A82" s="3"/>
      <c r="B82" s="24"/>
      <c r="C82" s="24"/>
      <c r="D82" s="5"/>
      <c r="E82" s="24"/>
      <c r="F82" s="5"/>
      <c r="G82" s="5"/>
      <c r="H82" s="112"/>
      <c r="I82" s="5"/>
      <c r="J82" s="5"/>
      <c r="K82" s="5"/>
      <c r="L82" s="5"/>
      <c r="M82" s="5"/>
      <c r="N82" s="5"/>
      <c r="O82" s="5"/>
    </row>
  </sheetData>
  <mergeCells count="13">
    <mergeCell ref="A7:L7"/>
    <mergeCell ref="A8:L8"/>
    <mergeCell ref="A9:A13"/>
    <mergeCell ref="B9:E9"/>
    <mergeCell ref="D57:H57"/>
    <mergeCell ref="A60:A64"/>
    <mergeCell ref="B60:H60"/>
    <mergeCell ref="F9:L9"/>
    <mergeCell ref="I32:N32"/>
    <mergeCell ref="A34:A38"/>
    <mergeCell ref="B34:H34"/>
    <mergeCell ref="I34:O34"/>
    <mergeCell ref="D58:H5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2" orientation="landscape" r:id="rId1"/>
  <rowBreaks count="2" manualBreakCount="2">
    <brk id="31" max="15" man="1"/>
    <brk id="5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view="pageBreakPreview" zoomScale="70" zoomScaleNormal="80" zoomScaleSheetLayoutView="70" workbookViewId="0">
      <selection activeCell="A3" sqref="A3"/>
    </sheetView>
  </sheetViews>
  <sheetFormatPr defaultRowHeight="12.75" x14ac:dyDescent="0.2"/>
  <cols>
    <col min="1" max="1" width="25.140625" customWidth="1"/>
    <col min="7" max="7" width="9.5703125" customWidth="1"/>
    <col min="8" max="8" width="10.5703125" customWidth="1"/>
    <col min="12" max="12" width="13.85546875" customWidth="1"/>
    <col min="13" max="13" width="12.42578125" bestFit="1" customWidth="1"/>
    <col min="15" max="15" width="11.5703125" customWidth="1"/>
  </cols>
  <sheetData>
    <row r="1" spans="1:15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B3" s="8"/>
      <c r="C3" s="8"/>
      <c r="D3" s="8"/>
      <c r="E3" s="8"/>
      <c r="F3" s="8"/>
      <c r="G3" s="8"/>
      <c r="H3" s="8"/>
      <c r="I3" s="8"/>
      <c r="K3" s="8"/>
      <c r="L3" s="8"/>
      <c r="M3" s="8"/>
      <c r="N3" s="8"/>
      <c r="O3" s="8"/>
    </row>
    <row r="4" spans="1:15" x14ac:dyDescent="0.2">
      <c r="A4" s="4" t="s">
        <v>32</v>
      </c>
      <c r="B4" s="4"/>
      <c r="C4" s="4"/>
      <c r="D4" s="4"/>
      <c r="E4" s="4"/>
      <c r="F4" s="4"/>
      <c r="G4" s="4"/>
      <c r="H4" s="4"/>
      <c r="I4" s="4"/>
      <c r="J4" s="4"/>
      <c r="K4" s="8"/>
      <c r="L4" s="8"/>
      <c r="M4" s="8"/>
      <c r="N4" s="8"/>
      <c r="O4" s="8"/>
    </row>
    <row r="5" spans="1:15" x14ac:dyDescent="0.2">
      <c r="A5" s="138" t="s">
        <v>33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8"/>
      <c r="N5" s="8"/>
      <c r="O5" s="8"/>
    </row>
    <row r="6" spans="1:15" x14ac:dyDescent="0.2">
      <c r="A6" s="138" t="s">
        <v>106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8"/>
      <c r="N6" s="8"/>
      <c r="O6" s="8"/>
    </row>
    <row r="7" spans="1:15" x14ac:dyDescent="0.2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8"/>
      <c r="N7" s="8"/>
      <c r="O7" s="8"/>
    </row>
    <row r="8" spans="1:15" ht="11.25" customHeight="1" thickBot="1" x14ac:dyDescent="0.25">
      <c r="A8" s="9"/>
      <c r="B8" s="9"/>
      <c r="C8" s="9"/>
      <c r="D8" s="8"/>
      <c r="E8" s="8"/>
      <c r="F8" s="8"/>
      <c r="G8" s="8"/>
      <c r="H8" s="8"/>
      <c r="I8" s="7"/>
      <c r="J8" s="7"/>
      <c r="K8" s="8"/>
      <c r="L8" s="8"/>
      <c r="M8" s="8"/>
      <c r="N8" s="8"/>
      <c r="O8" s="8"/>
    </row>
    <row r="9" spans="1:15" ht="10.5" customHeight="1" x14ac:dyDescent="0.2">
      <c r="A9" s="139"/>
      <c r="B9" s="124" t="s">
        <v>101</v>
      </c>
      <c r="C9" s="125"/>
      <c r="D9" s="125"/>
      <c r="E9" s="126"/>
      <c r="F9" s="127" t="s">
        <v>102</v>
      </c>
      <c r="G9" s="125"/>
      <c r="H9" s="125"/>
      <c r="I9" s="125"/>
      <c r="J9" s="125"/>
      <c r="K9" s="125"/>
      <c r="L9" s="126"/>
      <c r="M9" s="8"/>
      <c r="N9" s="8"/>
      <c r="O9" s="8"/>
    </row>
    <row r="10" spans="1:15" ht="10.5" customHeight="1" x14ac:dyDescent="0.2">
      <c r="A10" s="140"/>
      <c r="B10" s="10" t="s">
        <v>26</v>
      </c>
      <c r="C10" s="10" t="s">
        <v>7</v>
      </c>
      <c r="D10" s="10" t="s">
        <v>1</v>
      </c>
      <c r="E10" s="11" t="s">
        <v>3</v>
      </c>
      <c r="F10" s="12" t="s">
        <v>26</v>
      </c>
      <c r="G10" s="10" t="s">
        <v>7</v>
      </c>
      <c r="H10" s="10" t="s">
        <v>1</v>
      </c>
      <c r="I10" s="10" t="s">
        <v>3</v>
      </c>
      <c r="J10" s="13" t="s">
        <v>19</v>
      </c>
      <c r="K10" s="14" t="s">
        <v>27</v>
      </c>
      <c r="L10" s="11" t="s">
        <v>23</v>
      </c>
      <c r="M10" s="8"/>
      <c r="N10" s="8"/>
      <c r="O10" s="8"/>
    </row>
    <row r="11" spans="1:15" ht="10.5" customHeight="1" x14ac:dyDescent="0.2">
      <c r="A11" s="140"/>
      <c r="B11" s="15" t="s">
        <v>31</v>
      </c>
      <c r="C11" s="15" t="s">
        <v>2</v>
      </c>
      <c r="D11" s="15" t="s">
        <v>2</v>
      </c>
      <c r="E11" s="16" t="s">
        <v>4</v>
      </c>
      <c r="F11" s="17" t="s">
        <v>31</v>
      </c>
      <c r="G11" s="15" t="s">
        <v>2</v>
      </c>
      <c r="H11" s="15" t="s">
        <v>2</v>
      </c>
      <c r="I11" s="15" t="s">
        <v>4</v>
      </c>
      <c r="J11" s="17" t="s">
        <v>20</v>
      </c>
      <c r="K11" s="18" t="s">
        <v>28</v>
      </c>
      <c r="L11" s="16" t="s">
        <v>24</v>
      </c>
      <c r="M11" s="8"/>
      <c r="N11" s="8"/>
      <c r="O11" s="8"/>
    </row>
    <row r="12" spans="1:15" ht="10.5" customHeight="1" x14ac:dyDescent="0.2">
      <c r="A12" s="140"/>
      <c r="B12" s="15" t="s">
        <v>30</v>
      </c>
      <c r="C12" s="15" t="s">
        <v>5</v>
      </c>
      <c r="D12" s="15" t="s">
        <v>5</v>
      </c>
      <c r="E12" s="16" t="s">
        <v>5</v>
      </c>
      <c r="F12" s="17" t="s">
        <v>30</v>
      </c>
      <c r="G12" s="15" t="s">
        <v>5</v>
      </c>
      <c r="H12" s="15" t="s">
        <v>5</v>
      </c>
      <c r="I12" s="15" t="s">
        <v>5</v>
      </c>
      <c r="J12" s="17" t="s">
        <v>59</v>
      </c>
      <c r="K12" s="18" t="s">
        <v>21</v>
      </c>
      <c r="L12" s="16" t="s">
        <v>22</v>
      </c>
      <c r="M12" s="8"/>
      <c r="N12" s="8"/>
      <c r="O12" s="8"/>
    </row>
    <row r="13" spans="1:15" x14ac:dyDescent="0.2">
      <c r="A13" s="141"/>
      <c r="B13" s="18" t="s">
        <v>0</v>
      </c>
      <c r="C13" s="15" t="s">
        <v>0</v>
      </c>
      <c r="D13" s="15" t="s">
        <v>29</v>
      </c>
      <c r="E13" s="16" t="s">
        <v>6</v>
      </c>
      <c r="F13" s="19" t="s">
        <v>0</v>
      </c>
      <c r="G13" s="15" t="s">
        <v>0</v>
      </c>
      <c r="H13" s="15" t="s">
        <v>29</v>
      </c>
      <c r="I13" s="15" t="s">
        <v>6</v>
      </c>
      <c r="J13" s="17" t="s">
        <v>29</v>
      </c>
      <c r="K13" s="18" t="s">
        <v>6</v>
      </c>
      <c r="L13" s="16" t="s">
        <v>25</v>
      </c>
      <c r="M13" s="8"/>
      <c r="N13" s="8"/>
      <c r="O13" s="8"/>
    </row>
    <row r="14" spans="1:15" x14ac:dyDescent="0.2">
      <c r="A14" s="20"/>
      <c r="B14" s="21">
        <v>1</v>
      </c>
      <c r="C14" s="20">
        <v>2</v>
      </c>
      <c r="D14" s="20">
        <v>3</v>
      </c>
      <c r="E14" s="20">
        <v>4</v>
      </c>
      <c r="F14" s="21">
        <v>5</v>
      </c>
      <c r="G14" s="20">
        <v>6</v>
      </c>
      <c r="H14" s="20">
        <v>7</v>
      </c>
      <c r="I14" s="20" t="s">
        <v>43</v>
      </c>
      <c r="J14" s="20" t="s">
        <v>46</v>
      </c>
      <c r="K14" s="21" t="s">
        <v>44</v>
      </c>
      <c r="L14" s="20" t="s">
        <v>45</v>
      </c>
      <c r="M14" s="8"/>
      <c r="N14" s="8"/>
      <c r="O14" s="8"/>
    </row>
    <row r="15" spans="1:15" x14ac:dyDescent="0.2">
      <c r="A15" s="30" t="s">
        <v>8</v>
      </c>
      <c r="B15" s="98">
        <v>218.9</v>
      </c>
      <c r="C15" s="54"/>
      <c r="D15" s="55"/>
      <c r="E15" s="54"/>
      <c r="F15" s="54">
        <v>164.25</v>
      </c>
      <c r="G15" s="55"/>
      <c r="H15" s="55">
        <f>D15*103.7/100</f>
        <v>0</v>
      </c>
      <c r="I15" s="55">
        <f>G15*H15/1000</f>
        <v>0</v>
      </c>
      <c r="J15" s="55">
        <f>D15</f>
        <v>0</v>
      </c>
      <c r="K15" s="55">
        <f>G15*J15/1000</f>
        <v>0</v>
      </c>
      <c r="L15" s="56"/>
      <c r="M15" s="36"/>
      <c r="N15" s="36"/>
      <c r="O15" s="36"/>
    </row>
    <row r="16" spans="1:15" ht="25.5" x14ac:dyDescent="0.2">
      <c r="A16" s="30" t="s">
        <v>9</v>
      </c>
      <c r="B16" s="54"/>
      <c r="C16" s="54"/>
      <c r="D16" s="55"/>
      <c r="E16" s="54"/>
      <c r="F16" s="54"/>
      <c r="G16" s="55"/>
      <c r="H16" s="55">
        <f t="shared" ref="H16:H25" si="0">D16*104.6/100</f>
        <v>0</v>
      </c>
      <c r="I16" s="55"/>
      <c r="J16" s="55"/>
      <c r="K16" s="55">
        <f t="shared" ref="K16:K26" si="1">G16*J16/1000</f>
        <v>0</v>
      </c>
      <c r="L16" s="56"/>
      <c r="M16" s="36"/>
      <c r="N16" s="36"/>
      <c r="O16" s="36"/>
    </row>
    <row r="17" spans="1:15" x14ac:dyDescent="0.2">
      <c r="A17" s="114" t="s">
        <v>85</v>
      </c>
      <c r="B17" s="54">
        <v>359.8</v>
      </c>
      <c r="C17" s="54"/>
      <c r="D17" s="55"/>
      <c r="E17" s="106"/>
      <c r="F17" s="58">
        <v>154.80000000000001</v>
      </c>
      <c r="G17" s="55"/>
      <c r="H17" s="55"/>
      <c r="I17" s="55"/>
      <c r="J17" s="55"/>
      <c r="K17" s="55"/>
      <c r="L17" s="56"/>
      <c r="M17" s="36"/>
      <c r="N17" s="36"/>
      <c r="O17" s="36"/>
    </row>
    <row r="18" spans="1:15" ht="25.5" x14ac:dyDescent="0.2">
      <c r="A18" s="114" t="s">
        <v>86</v>
      </c>
      <c r="B18" s="54"/>
      <c r="C18" s="54"/>
      <c r="D18" s="55"/>
      <c r="E18" s="106"/>
      <c r="F18" s="58"/>
      <c r="G18" s="55"/>
      <c r="H18" s="55"/>
      <c r="I18" s="55"/>
      <c r="J18" s="55"/>
      <c r="K18" s="55"/>
      <c r="L18" s="56"/>
      <c r="M18" s="36"/>
      <c r="N18" s="36"/>
      <c r="O18" s="36"/>
    </row>
    <row r="19" spans="1:15" x14ac:dyDescent="0.2">
      <c r="A19" s="114" t="s">
        <v>89</v>
      </c>
      <c r="B19" s="54"/>
      <c r="C19" s="54"/>
      <c r="D19" s="55"/>
      <c r="E19" s="57"/>
      <c r="F19" s="58"/>
      <c r="G19" s="55"/>
      <c r="H19" s="55">
        <f t="shared" si="0"/>
        <v>0</v>
      </c>
      <c r="I19" s="55">
        <f t="shared" ref="I19:I26" si="2">G19*H19/1000</f>
        <v>0</v>
      </c>
      <c r="J19" s="55">
        <f t="shared" ref="J19:J26" si="3">D19</f>
        <v>0</v>
      </c>
      <c r="K19" s="55">
        <f t="shared" si="1"/>
        <v>0</v>
      </c>
      <c r="L19" s="56"/>
      <c r="M19" s="36"/>
      <c r="N19" s="36"/>
      <c r="O19" s="36"/>
    </row>
    <row r="20" spans="1:15" x14ac:dyDescent="0.2">
      <c r="A20" s="114" t="s">
        <v>98</v>
      </c>
      <c r="B20" s="54"/>
      <c r="C20" s="54"/>
      <c r="D20" s="55"/>
      <c r="E20" s="57"/>
      <c r="F20" s="58"/>
      <c r="G20" s="55"/>
      <c r="H20" s="55"/>
      <c r="I20" s="55"/>
      <c r="J20" s="55"/>
      <c r="K20" s="55"/>
      <c r="L20" s="56"/>
      <c r="M20" s="36"/>
      <c r="N20" s="36"/>
      <c r="O20" s="36"/>
    </row>
    <row r="21" spans="1:15" x14ac:dyDescent="0.2">
      <c r="A21" s="32" t="s">
        <v>11</v>
      </c>
      <c r="B21" s="54"/>
      <c r="C21" s="54"/>
      <c r="D21" s="55"/>
      <c r="E21" s="57"/>
      <c r="F21" s="58"/>
      <c r="G21" s="55"/>
      <c r="H21" s="55">
        <f t="shared" si="0"/>
        <v>0</v>
      </c>
      <c r="I21" s="55">
        <f t="shared" si="2"/>
        <v>0</v>
      </c>
      <c r="J21" s="55">
        <f t="shared" si="3"/>
        <v>0</v>
      </c>
      <c r="K21" s="55">
        <f t="shared" si="1"/>
        <v>0</v>
      </c>
      <c r="L21" s="56"/>
      <c r="M21" s="36"/>
      <c r="N21" s="36"/>
      <c r="O21" s="36"/>
    </row>
    <row r="22" spans="1:15" x14ac:dyDescent="0.2">
      <c r="A22" s="32" t="s">
        <v>12</v>
      </c>
      <c r="B22" s="54"/>
      <c r="C22" s="54"/>
      <c r="D22" s="55"/>
      <c r="E22" s="57"/>
      <c r="F22" s="58"/>
      <c r="G22" s="55"/>
      <c r="H22" s="55">
        <f t="shared" si="0"/>
        <v>0</v>
      </c>
      <c r="I22" s="55"/>
      <c r="J22" s="55">
        <v>0</v>
      </c>
      <c r="K22" s="55">
        <f t="shared" si="1"/>
        <v>0</v>
      </c>
      <c r="L22" s="56"/>
      <c r="M22" s="36"/>
      <c r="N22" s="36"/>
      <c r="O22" s="36"/>
    </row>
    <row r="23" spans="1:15" x14ac:dyDescent="0.2">
      <c r="A23" s="32" t="s">
        <v>13</v>
      </c>
      <c r="B23" s="54"/>
      <c r="C23" s="54"/>
      <c r="D23" s="55"/>
      <c r="E23" s="57"/>
      <c r="F23" s="58"/>
      <c r="G23" s="55"/>
      <c r="H23" s="55">
        <f t="shared" si="0"/>
        <v>0</v>
      </c>
      <c r="I23" s="55">
        <f t="shared" si="2"/>
        <v>0</v>
      </c>
      <c r="J23" s="55">
        <f t="shared" si="3"/>
        <v>0</v>
      </c>
      <c r="K23" s="55">
        <f t="shared" si="1"/>
        <v>0</v>
      </c>
      <c r="L23" s="56"/>
      <c r="M23" s="36"/>
      <c r="N23" s="36"/>
      <c r="O23" s="36"/>
    </row>
    <row r="24" spans="1:15" x14ac:dyDescent="0.2">
      <c r="A24" s="32" t="s">
        <v>14</v>
      </c>
      <c r="B24" s="54"/>
      <c r="C24" s="54"/>
      <c r="D24" s="55"/>
      <c r="E24" s="57"/>
      <c r="F24" s="58"/>
      <c r="G24" s="55"/>
      <c r="H24" s="55">
        <f t="shared" si="0"/>
        <v>0</v>
      </c>
      <c r="I24" s="55">
        <f t="shared" si="2"/>
        <v>0</v>
      </c>
      <c r="J24" s="55">
        <f t="shared" si="3"/>
        <v>0</v>
      </c>
      <c r="K24" s="55">
        <f t="shared" si="1"/>
        <v>0</v>
      </c>
      <c r="L24" s="56"/>
      <c r="M24" s="36"/>
      <c r="N24" s="36"/>
      <c r="O24" s="36"/>
    </row>
    <row r="25" spans="1:15" x14ac:dyDescent="0.2">
      <c r="A25" s="32" t="s">
        <v>15</v>
      </c>
      <c r="B25" s="54"/>
      <c r="C25" s="54"/>
      <c r="D25" s="55"/>
      <c r="E25" s="57"/>
      <c r="F25" s="58"/>
      <c r="G25" s="55"/>
      <c r="H25" s="55">
        <f t="shared" si="0"/>
        <v>0</v>
      </c>
      <c r="I25" s="55">
        <f t="shared" si="2"/>
        <v>0</v>
      </c>
      <c r="J25" s="55">
        <f t="shared" si="3"/>
        <v>0</v>
      </c>
      <c r="K25" s="55">
        <f t="shared" si="1"/>
        <v>0</v>
      </c>
      <c r="L25" s="56"/>
      <c r="M25" s="36"/>
      <c r="N25" s="36"/>
      <c r="O25" s="36"/>
    </row>
    <row r="26" spans="1:15" ht="21" customHeight="1" x14ac:dyDescent="0.2">
      <c r="A26" s="32" t="s">
        <v>16</v>
      </c>
      <c r="B26" s="30"/>
      <c r="C26" s="30"/>
      <c r="D26" s="51"/>
      <c r="E26" s="37"/>
      <c r="F26" s="38"/>
      <c r="G26" s="30"/>
      <c r="H26" s="55">
        <f>D26*121.5/100</f>
        <v>0</v>
      </c>
      <c r="I26" s="53">
        <f t="shared" si="2"/>
        <v>0</v>
      </c>
      <c r="J26" s="53">
        <f t="shared" si="3"/>
        <v>0</v>
      </c>
      <c r="K26" s="55">
        <f t="shared" si="1"/>
        <v>0</v>
      </c>
      <c r="L26" s="37"/>
      <c r="M26" s="36"/>
      <c r="N26" s="36"/>
      <c r="O26" s="36"/>
    </row>
    <row r="27" spans="1:15" ht="26.25" thickBot="1" x14ac:dyDescent="0.25">
      <c r="A27" s="100" t="s">
        <v>17</v>
      </c>
      <c r="B27" s="39" t="s">
        <v>18</v>
      </c>
      <c r="C27" s="39" t="s">
        <v>18</v>
      </c>
      <c r="D27" s="39" t="s">
        <v>18</v>
      </c>
      <c r="E27" s="59"/>
      <c r="F27" s="68" t="s">
        <v>18</v>
      </c>
      <c r="G27" s="39" t="s">
        <v>18</v>
      </c>
      <c r="H27" s="39" t="s">
        <v>18</v>
      </c>
      <c r="I27" s="97"/>
      <c r="J27" s="97" t="s">
        <v>18</v>
      </c>
      <c r="K27" s="97"/>
      <c r="L27" s="63"/>
      <c r="M27" s="36"/>
      <c r="N27" s="36"/>
      <c r="O27" s="36"/>
    </row>
    <row r="28" spans="1:15" ht="63.75" x14ac:dyDescent="0.2">
      <c r="A28" s="33" t="s">
        <v>34</v>
      </c>
      <c r="B28" s="30" t="s">
        <v>18</v>
      </c>
      <c r="C28" s="30" t="s">
        <v>18</v>
      </c>
      <c r="D28" s="30" t="s">
        <v>18</v>
      </c>
      <c r="E28" s="57"/>
      <c r="F28" s="38" t="s">
        <v>18</v>
      </c>
      <c r="G28" s="30" t="s">
        <v>18</v>
      </c>
      <c r="H28" s="30" t="s">
        <v>18</v>
      </c>
      <c r="I28" s="30"/>
      <c r="J28" s="30" t="s">
        <v>18</v>
      </c>
      <c r="K28" s="30"/>
      <c r="L28" s="63"/>
      <c r="M28" s="36"/>
      <c r="N28" s="36"/>
      <c r="O28" s="36"/>
    </row>
    <row r="29" spans="1:15" ht="53.25" customHeight="1" thickBot="1" x14ac:dyDescent="0.25">
      <c r="A29" s="34" t="s">
        <v>38</v>
      </c>
      <c r="B29" s="39" t="s">
        <v>18</v>
      </c>
      <c r="C29" s="39" t="s">
        <v>18</v>
      </c>
      <c r="D29" s="39" t="s">
        <v>18</v>
      </c>
      <c r="E29" s="59"/>
      <c r="F29" s="41" t="s">
        <v>18</v>
      </c>
      <c r="G29" s="74" t="s">
        <v>18</v>
      </c>
      <c r="H29" s="39" t="s">
        <v>18</v>
      </c>
      <c r="I29" s="39"/>
      <c r="J29" s="39"/>
      <c r="K29" s="39"/>
      <c r="L29" s="63"/>
      <c r="M29" s="36"/>
      <c r="N29" s="36"/>
      <c r="O29" s="36"/>
    </row>
    <row r="30" spans="1:15" ht="12.75" customHeight="1" thickBot="1" x14ac:dyDescent="0.25">
      <c r="A30" s="35" t="s">
        <v>64</v>
      </c>
      <c r="B30" s="42" t="s">
        <v>18</v>
      </c>
      <c r="C30" s="42" t="s">
        <v>18</v>
      </c>
      <c r="D30" s="42" t="s">
        <v>18</v>
      </c>
      <c r="E30" s="60">
        <f>SUM(E15:E29)</f>
        <v>0</v>
      </c>
      <c r="F30" s="101" t="s">
        <v>18</v>
      </c>
      <c r="G30" s="101" t="s">
        <v>18</v>
      </c>
      <c r="H30" s="60"/>
      <c r="I30" s="75"/>
      <c r="J30" s="61"/>
      <c r="K30" s="75"/>
      <c r="L30" s="73"/>
      <c r="M30" s="103" t="e">
        <f>I30/E30/L30*10000</f>
        <v>#DIV/0!</v>
      </c>
      <c r="N30" s="36"/>
      <c r="O30" s="36"/>
    </row>
    <row r="31" spans="1:15" x14ac:dyDescent="0.2">
      <c r="B31" s="6"/>
      <c r="C31" s="6"/>
      <c r="D31" s="6"/>
      <c r="E31" s="2"/>
      <c r="F31" s="6"/>
      <c r="G31" s="6"/>
      <c r="H31" s="6"/>
      <c r="I31" s="6"/>
      <c r="J31" s="6"/>
      <c r="K31" s="6"/>
      <c r="L31" s="1"/>
      <c r="M31" s="36"/>
      <c r="N31" s="36"/>
      <c r="O31" s="36"/>
    </row>
    <row r="32" spans="1:15" ht="12.75" customHeight="1" x14ac:dyDescent="0.2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36"/>
      <c r="N32" s="36"/>
      <c r="O32" s="36"/>
    </row>
    <row r="33" spans="1:15" ht="13.5" thickBo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12.75" customHeight="1" x14ac:dyDescent="0.2">
      <c r="A34" s="121"/>
      <c r="B34" s="131" t="s">
        <v>76</v>
      </c>
      <c r="C34" s="132"/>
      <c r="D34" s="132"/>
      <c r="E34" s="132"/>
      <c r="F34" s="132"/>
      <c r="G34" s="132"/>
      <c r="H34" s="133"/>
      <c r="I34" s="134" t="s">
        <v>83</v>
      </c>
      <c r="J34" s="135"/>
      <c r="K34" s="135"/>
      <c r="L34" s="135"/>
      <c r="M34" s="135"/>
      <c r="N34" s="135"/>
      <c r="O34" s="136"/>
    </row>
    <row r="35" spans="1:15" x14ac:dyDescent="0.2">
      <c r="A35" s="122"/>
      <c r="B35" s="83" t="s">
        <v>7</v>
      </c>
      <c r="C35" s="83" t="s">
        <v>26</v>
      </c>
      <c r="D35" s="83" t="s">
        <v>1</v>
      </c>
      <c r="E35" s="83" t="s">
        <v>3</v>
      </c>
      <c r="F35" s="83" t="s">
        <v>19</v>
      </c>
      <c r="G35" s="83" t="s">
        <v>27</v>
      </c>
      <c r="H35" s="84" t="s">
        <v>23</v>
      </c>
      <c r="I35" s="39" t="s">
        <v>7</v>
      </c>
      <c r="J35" s="39" t="s">
        <v>26</v>
      </c>
      <c r="K35" s="39" t="s">
        <v>1</v>
      </c>
      <c r="L35" s="39" t="s">
        <v>3</v>
      </c>
      <c r="M35" s="39" t="s">
        <v>19</v>
      </c>
      <c r="N35" s="39" t="s">
        <v>27</v>
      </c>
      <c r="O35" s="40" t="s">
        <v>23</v>
      </c>
    </row>
    <row r="36" spans="1:15" x14ac:dyDescent="0.2">
      <c r="A36" s="122"/>
      <c r="B36" s="85" t="s">
        <v>54</v>
      </c>
      <c r="C36" s="85" t="s">
        <v>2</v>
      </c>
      <c r="D36" s="85" t="s">
        <v>2</v>
      </c>
      <c r="E36" s="85" t="s">
        <v>4</v>
      </c>
      <c r="F36" s="85" t="s">
        <v>20</v>
      </c>
      <c r="G36" s="85" t="s">
        <v>28</v>
      </c>
      <c r="H36" s="86" t="s">
        <v>24</v>
      </c>
      <c r="I36" s="45" t="s">
        <v>54</v>
      </c>
      <c r="J36" s="45" t="s">
        <v>2</v>
      </c>
      <c r="K36" s="45" t="s">
        <v>2</v>
      </c>
      <c r="L36" s="45" t="s">
        <v>4</v>
      </c>
      <c r="M36" s="45" t="s">
        <v>20</v>
      </c>
      <c r="N36" s="45" t="s">
        <v>28</v>
      </c>
      <c r="O36" s="46" t="s">
        <v>24</v>
      </c>
    </row>
    <row r="37" spans="1:15" x14ac:dyDescent="0.2">
      <c r="A37" s="122"/>
      <c r="B37" s="85" t="s">
        <v>55</v>
      </c>
      <c r="C37" s="85" t="s">
        <v>5</v>
      </c>
      <c r="D37" s="85" t="s">
        <v>5</v>
      </c>
      <c r="E37" s="85" t="s">
        <v>5</v>
      </c>
      <c r="F37" s="85" t="s">
        <v>39</v>
      </c>
      <c r="G37" s="85" t="s">
        <v>21</v>
      </c>
      <c r="H37" s="86" t="s">
        <v>22</v>
      </c>
      <c r="I37" s="45" t="s">
        <v>55</v>
      </c>
      <c r="J37" s="45" t="s">
        <v>5</v>
      </c>
      <c r="K37" s="45" t="s">
        <v>5</v>
      </c>
      <c r="L37" s="45" t="s">
        <v>5</v>
      </c>
      <c r="M37" s="45" t="s">
        <v>40</v>
      </c>
      <c r="N37" s="45" t="s">
        <v>21</v>
      </c>
      <c r="O37" s="46" t="s">
        <v>22</v>
      </c>
    </row>
    <row r="38" spans="1:15" ht="13.5" thickBot="1" x14ac:dyDescent="0.25">
      <c r="A38" s="130"/>
      <c r="B38" s="85" t="s">
        <v>0</v>
      </c>
      <c r="C38" s="87" t="s">
        <v>0</v>
      </c>
      <c r="D38" s="85" t="s">
        <v>29</v>
      </c>
      <c r="E38" s="85" t="s">
        <v>6</v>
      </c>
      <c r="F38" s="85" t="s">
        <v>29</v>
      </c>
      <c r="G38" s="85" t="s">
        <v>6</v>
      </c>
      <c r="H38" s="86" t="s">
        <v>25</v>
      </c>
      <c r="I38" s="45" t="s">
        <v>0</v>
      </c>
      <c r="J38" s="47" t="s">
        <v>0</v>
      </c>
      <c r="K38" s="45" t="s">
        <v>29</v>
      </c>
      <c r="L38" s="45" t="s">
        <v>6</v>
      </c>
      <c r="M38" s="45" t="s">
        <v>29</v>
      </c>
      <c r="N38" s="45" t="s">
        <v>6</v>
      </c>
      <c r="O38" s="46" t="s">
        <v>25</v>
      </c>
    </row>
    <row r="39" spans="1:15" ht="38.25" x14ac:dyDescent="0.2">
      <c r="A39" s="30"/>
      <c r="B39" s="88">
        <v>12</v>
      </c>
      <c r="C39" s="89">
        <v>13</v>
      </c>
      <c r="D39" s="88">
        <v>14</v>
      </c>
      <c r="E39" s="88" t="s">
        <v>47</v>
      </c>
      <c r="F39" s="88" t="s">
        <v>48</v>
      </c>
      <c r="G39" s="88" t="s">
        <v>49</v>
      </c>
      <c r="H39" s="88" t="s">
        <v>60</v>
      </c>
      <c r="I39" s="30">
        <v>19</v>
      </c>
      <c r="J39" s="48">
        <v>20</v>
      </c>
      <c r="K39" s="30">
        <v>21</v>
      </c>
      <c r="L39" s="30" t="s">
        <v>51</v>
      </c>
      <c r="M39" s="30" t="s">
        <v>50</v>
      </c>
      <c r="N39" s="30" t="s">
        <v>52</v>
      </c>
      <c r="O39" s="30" t="s">
        <v>61</v>
      </c>
    </row>
    <row r="40" spans="1:15" x14ac:dyDescent="0.2">
      <c r="A40" s="30" t="s">
        <v>8</v>
      </c>
      <c r="B40" s="88">
        <v>164.8</v>
      </c>
      <c r="C40" s="88"/>
      <c r="D40" s="90">
        <f>H15*105.3/100</f>
        <v>0</v>
      </c>
      <c r="E40" s="90">
        <f>C40*D40/1000</f>
        <v>0</v>
      </c>
      <c r="F40" s="90">
        <f>H15</f>
        <v>0</v>
      </c>
      <c r="G40" s="90">
        <f>C40*F40/1000</f>
        <v>0</v>
      </c>
      <c r="H40" s="91"/>
      <c r="I40" s="30">
        <v>164.9</v>
      </c>
      <c r="J40" s="30"/>
      <c r="K40" s="53">
        <f>D40*103.5/100</f>
        <v>0</v>
      </c>
      <c r="L40" s="53">
        <f>J40*K40/1000</f>
        <v>0</v>
      </c>
      <c r="M40" s="53">
        <f>D40</f>
        <v>0</v>
      </c>
      <c r="N40" s="53">
        <f>J40*M40/1000</f>
        <v>0</v>
      </c>
      <c r="O40" s="52"/>
    </row>
    <row r="41" spans="1:15" ht="24.75" x14ac:dyDescent="0.2">
      <c r="A41" s="31" t="s">
        <v>53</v>
      </c>
      <c r="B41" s="92"/>
      <c r="C41" s="88"/>
      <c r="D41" s="90">
        <f>H16*105.8/100</f>
        <v>0</v>
      </c>
      <c r="E41" s="90">
        <f t="shared" ref="E41:E51" si="4">C41*D41/1000</f>
        <v>0</v>
      </c>
      <c r="F41" s="90">
        <f>H16</f>
        <v>0</v>
      </c>
      <c r="G41" s="90">
        <f t="shared" ref="G41:G51" si="5">C41*F41/1000</f>
        <v>0</v>
      </c>
      <c r="H41" s="91"/>
      <c r="I41" s="49"/>
      <c r="J41" s="30"/>
      <c r="K41" s="53">
        <f t="shared" ref="K41:K51" si="6">D41*104.7/100</f>
        <v>0</v>
      </c>
      <c r="L41" s="53">
        <f t="shared" ref="L41:L51" si="7">J41*K41/1000</f>
        <v>0</v>
      </c>
      <c r="M41" s="53">
        <f>D41</f>
        <v>0</v>
      </c>
      <c r="N41" s="53">
        <f t="shared" ref="N41:N51" si="8">J41*M41/1000</f>
        <v>0</v>
      </c>
      <c r="O41" s="52"/>
    </row>
    <row r="42" spans="1:15" x14ac:dyDescent="0.2">
      <c r="A42" s="114" t="s">
        <v>85</v>
      </c>
      <c r="B42" s="92">
        <v>155</v>
      </c>
      <c r="C42" s="88"/>
      <c r="D42" s="90"/>
      <c r="E42" s="90"/>
      <c r="F42" s="90"/>
      <c r="G42" s="90"/>
      <c r="H42" s="91"/>
      <c r="I42" s="49">
        <v>156</v>
      </c>
      <c r="J42" s="30"/>
      <c r="K42" s="53"/>
      <c r="L42" s="53"/>
      <c r="M42" s="53"/>
      <c r="N42" s="53"/>
      <c r="O42" s="52"/>
    </row>
    <row r="43" spans="1:15" ht="25.5" x14ac:dyDescent="0.2">
      <c r="A43" s="114" t="s">
        <v>86</v>
      </c>
      <c r="B43" s="92"/>
      <c r="C43" s="88"/>
      <c r="D43" s="90"/>
      <c r="E43" s="90"/>
      <c r="F43" s="90"/>
      <c r="G43" s="90"/>
      <c r="H43" s="91"/>
      <c r="I43" s="49"/>
      <c r="J43" s="30"/>
      <c r="K43" s="53"/>
      <c r="L43" s="53"/>
      <c r="M43" s="53"/>
      <c r="N43" s="53"/>
      <c r="O43" s="52"/>
    </row>
    <row r="44" spans="1:15" x14ac:dyDescent="0.2">
      <c r="A44" s="114" t="s">
        <v>89</v>
      </c>
      <c r="B44" s="88"/>
      <c r="C44" s="88"/>
      <c r="D44" s="90">
        <f>H19*105.8/100</f>
        <v>0</v>
      </c>
      <c r="E44" s="90">
        <f t="shared" si="4"/>
        <v>0</v>
      </c>
      <c r="F44" s="90">
        <f>H19</f>
        <v>0</v>
      </c>
      <c r="G44" s="90">
        <f t="shared" si="5"/>
        <v>0</v>
      </c>
      <c r="H44" s="91"/>
      <c r="I44" s="38"/>
      <c r="J44" s="30"/>
      <c r="K44" s="53">
        <f t="shared" si="6"/>
        <v>0</v>
      </c>
      <c r="L44" s="53">
        <f t="shared" si="7"/>
        <v>0</v>
      </c>
      <c r="M44" s="53">
        <f t="shared" ref="M44:M51" si="9">D44</f>
        <v>0</v>
      </c>
      <c r="N44" s="53">
        <f t="shared" si="8"/>
        <v>0</v>
      </c>
      <c r="O44" s="52"/>
    </row>
    <row r="45" spans="1:15" x14ac:dyDescent="0.2">
      <c r="A45" s="114" t="s">
        <v>98</v>
      </c>
      <c r="B45" s="88"/>
      <c r="C45" s="88"/>
      <c r="D45" s="90"/>
      <c r="E45" s="90"/>
      <c r="F45" s="90"/>
      <c r="G45" s="90"/>
      <c r="H45" s="91"/>
      <c r="I45" s="38"/>
      <c r="J45" s="30"/>
      <c r="K45" s="53"/>
      <c r="L45" s="53"/>
      <c r="M45" s="53"/>
      <c r="N45" s="53"/>
      <c r="O45" s="52"/>
    </row>
    <row r="46" spans="1:15" x14ac:dyDescent="0.2">
      <c r="A46" s="32" t="s">
        <v>11</v>
      </c>
      <c r="B46" s="88"/>
      <c r="C46" s="88"/>
      <c r="D46" s="90">
        <f t="shared" ref="D46:D51" si="10">H21*105.8/100</f>
        <v>0</v>
      </c>
      <c r="E46" s="90">
        <f t="shared" si="4"/>
        <v>0</v>
      </c>
      <c r="F46" s="90">
        <f>H21</f>
        <v>0</v>
      </c>
      <c r="G46" s="90">
        <f t="shared" si="5"/>
        <v>0</v>
      </c>
      <c r="H46" s="91"/>
      <c r="I46" s="38"/>
      <c r="J46" s="30"/>
      <c r="K46" s="53">
        <f t="shared" si="6"/>
        <v>0</v>
      </c>
      <c r="L46" s="53">
        <f t="shared" si="7"/>
        <v>0</v>
      </c>
      <c r="M46" s="53">
        <f t="shared" si="9"/>
        <v>0</v>
      </c>
      <c r="N46" s="53">
        <f t="shared" si="8"/>
        <v>0</v>
      </c>
      <c r="O46" s="52"/>
    </row>
    <row r="47" spans="1:15" x14ac:dyDescent="0.2">
      <c r="A47" s="32" t="s">
        <v>12</v>
      </c>
      <c r="B47" s="88"/>
      <c r="C47" s="88"/>
      <c r="D47" s="90">
        <f t="shared" si="10"/>
        <v>0</v>
      </c>
      <c r="E47" s="90">
        <f t="shared" si="4"/>
        <v>0</v>
      </c>
      <c r="F47" s="90"/>
      <c r="G47" s="90">
        <f t="shared" si="5"/>
        <v>0</v>
      </c>
      <c r="H47" s="91"/>
      <c r="I47" s="38"/>
      <c r="J47" s="52"/>
      <c r="K47" s="53">
        <f t="shared" si="6"/>
        <v>0</v>
      </c>
      <c r="L47" s="53">
        <f t="shared" si="7"/>
        <v>0</v>
      </c>
      <c r="M47" s="53">
        <f t="shared" si="9"/>
        <v>0</v>
      </c>
      <c r="N47" s="53">
        <f t="shared" si="8"/>
        <v>0</v>
      </c>
      <c r="O47" s="52"/>
    </row>
    <row r="48" spans="1:15" x14ac:dyDescent="0.2">
      <c r="A48" s="32" t="s">
        <v>13</v>
      </c>
      <c r="B48" s="88"/>
      <c r="C48" s="88"/>
      <c r="D48" s="90">
        <f t="shared" si="10"/>
        <v>0</v>
      </c>
      <c r="E48" s="90">
        <f t="shared" si="4"/>
        <v>0</v>
      </c>
      <c r="F48" s="90">
        <f>H23</f>
        <v>0</v>
      </c>
      <c r="G48" s="90">
        <f t="shared" si="5"/>
        <v>0</v>
      </c>
      <c r="H48" s="91"/>
      <c r="I48" s="38"/>
      <c r="J48" s="30"/>
      <c r="K48" s="53">
        <f t="shared" si="6"/>
        <v>0</v>
      </c>
      <c r="L48" s="53">
        <f t="shared" si="7"/>
        <v>0</v>
      </c>
      <c r="M48" s="53">
        <f t="shared" si="9"/>
        <v>0</v>
      </c>
      <c r="N48" s="53">
        <f t="shared" si="8"/>
        <v>0</v>
      </c>
      <c r="O48" s="52"/>
    </row>
    <row r="49" spans="1:15" x14ac:dyDescent="0.2">
      <c r="A49" s="32" t="s">
        <v>14</v>
      </c>
      <c r="B49" s="88"/>
      <c r="C49" s="90"/>
      <c r="D49" s="90">
        <f t="shared" si="10"/>
        <v>0</v>
      </c>
      <c r="E49" s="90">
        <f t="shared" si="4"/>
        <v>0</v>
      </c>
      <c r="F49" s="90">
        <f>H24</f>
        <v>0</v>
      </c>
      <c r="G49" s="90">
        <f t="shared" si="5"/>
        <v>0</v>
      </c>
      <c r="H49" s="91"/>
      <c r="I49" s="38"/>
      <c r="J49" s="30"/>
      <c r="K49" s="53">
        <f t="shared" si="6"/>
        <v>0</v>
      </c>
      <c r="L49" s="53">
        <f t="shared" si="7"/>
        <v>0</v>
      </c>
      <c r="M49" s="53">
        <f t="shared" si="9"/>
        <v>0</v>
      </c>
      <c r="N49" s="53">
        <f t="shared" si="8"/>
        <v>0</v>
      </c>
      <c r="O49" s="52"/>
    </row>
    <row r="50" spans="1:15" x14ac:dyDescent="0.2">
      <c r="A50" s="32" t="s">
        <v>15</v>
      </c>
      <c r="B50" s="88"/>
      <c r="C50" s="88"/>
      <c r="D50" s="90">
        <f t="shared" si="10"/>
        <v>0</v>
      </c>
      <c r="E50" s="90">
        <f t="shared" si="4"/>
        <v>0</v>
      </c>
      <c r="F50" s="90">
        <f>H25</f>
        <v>0</v>
      </c>
      <c r="G50" s="90">
        <f t="shared" si="5"/>
        <v>0</v>
      </c>
      <c r="H50" s="91"/>
      <c r="I50" s="38"/>
      <c r="J50" s="30"/>
      <c r="K50" s="53">
        <f t="shared" si="6"/>
        <v>0</v>
      </c>
      <c r="L50" s="53">
        <f t="shared" si="7"/>
        <v>0</v>
      </c>
      <c r="M50" s="53">
        <f t="shared" si="9"/>
        <v>0</v>
      </c>
      <c r="N50" s="53">
        <f t="shared" si="8"/>
        <v>0</v>
      </c>
      <c r="O50" s="52"/>
    </row>
    <row r="51" spans="1:15" x14ac:dyDescent="0.2">
      <c r="A51" s="32" t="s">
        <v>16</v>
      </c>
      <c r="B51" s="88"/>
      <c r="C51" s="88"/>
      <c r="D51" s="90">
        <f t="shared" si="10"/>
        <v>0</v>
      </c>
      <c r="E51" s="90">
        <f t="shared" si="4"/>
        <v>0</v>
      </c>
      <c r="F51" s="90">
        <f>H26</f>
        <v>0</v>
      </c>
      <c r="G51" s="90">
        <f t="shared" si="5"/>
        <v>0</v>
      </c>
      <c r="H51" s="91"/>
      <c r="I51" s="38"/>
      <c r="J51" s="30">
        <f>I51*0.68</f>
        <v>0</v>
      </c>
      <c r="K51" s="53">
        <f t="shared" si="6"/>
        <v>0</v>
      </c>
      <c r="L51" s="53">
        <f t="shared" si="7"/>
        <v>0</v>
      </c>
      <c r="M51" s="53">
        <f t="shared" si="9"/>
        <v>0</v>
      </c>
      <c r="N51" s="53">
        <f t="shared" si="8"/>
        <v>0</v>
      </c>
      <c r="O51" s="52"/>
    </row>
    <row r="52" spans="1:15" ht="25.5" x14ac:dyDescent="0.2">
      <c r="A52" s="68" t="s">
        <v>17</v>
      </c>
      <c r="B52" s="83" t="s">
        <v>18</v>
      </c>
      <c r="C52" s="83" t="s">
        <v>18</v>
      </c>
      <c r="D52" s="83" t="s">
        <v>18</v>
      </c>
      <c r="E52" s="83"/>
      <c r="F52" s="83" t="s">
        <v>18</v>
      </c>
      <c r="G52" s="83"/>
      <c r="H52" s="93"/>
      <c r="I52" s="68" t="s">
        <v>18</v>
      </c>
      <c r="J52" s="74" t="s">
        <v>18</v>
      </c>
      <c r="K52" s="53" t="s">
        <v>18</v>
      </c>
      <c r="L52" s="39"/>
      <c r="M52" s="39" t="s">
        <v>18</v>
      </c>
      <c r="N52" s="39"/>
      <c r="O52" s="63"/>
    </row>
    <row r="53" spans="1:15" ht="51" x14ac:dyDescent="0.2">
      <c r="A53" s="115" t="s">
        <v>92</v>
      </c>
      <c r="B53" s="88" t="s">
        <v>18</v>
      </c>
      <c r="C53" s="88" t="s">
        <v>18</v>
      </c>
      <c r="D53" s="88" t="s">
        <v>18</v>
      </c>
      <c r="E53" s="88"/>
      <c r="F53" s="88" t="s">
        <v>18</v>
      </c>
      <c r="G53" s="88"/>
      <c r="H53" s="94"/>
      <c r="I53" s="38" t="s">
        <v>18</v>
      </c>
      <c r="J53" s="30" t="s">
        <v>18</v>
      </c>
      <c r="K53" s="30" t="s">
        <v>18</v>
      </c>
      <c r="L53" s="30"/>
      <c r="M53" s="50" t="s">
        <v>18</v>
      </c>
      <c r="N53" s="30"/>
      <c r="O53" s="65"/>
    </row>
    <row r="54" spans="1:15" ht="60" customHeight="1" thickBot="1" x14ac:dyDescent="0.25">
      <c r="A54" s="116" t="s">
        <v>91</v>
      </c>
      <c r="B54" s="88" t="s">
        <v>18</v>
      </c>
      <c r="C54" s="88" t="s">
        <v>18</v>
      </c>
      <c r="D54" s="88" t="s">
        <v>18</v>
      </c>
      <c r="E54" s="88"/>
      <c r="F54" s="88" t="s">
        <v>18</v>
      </c>
      <c r="G54" s="88"/>
      <c r="H54" s="94"/>
      <c r="I54" s="38" t="s">
        <v>18</v>
      </c>
      <c r="J54" s="30" t="s">
        <v>18</v>
      </c>
      <c r="K54" s="30" t="s">
        <v>18</v>
      </c>
      <c r="L54" s="30"/>
      <c r="M54" s="50" t="s">
        <v>18</v>
      </c>
      <c r="N54" s="30"/>
      <c r="O54" s="65"/>
    </row>
    <row r="55" spans="1:15" ht="90" thickBot="1" x14ac:dyDescent="0.25">
      <c r="A55" s="35" t="s">
        <v>94</v>
      </c>
      <c r="B55" s="95" t="s">
        <v>18</v>
      </c>
      <c r="C55" s="95" t="s">
        <v>18</v>
      </c>
      <c r="D55" s="95" t="s">
        <v>18</v>
      </c>
      <c r="E55" s="96">
        <f>SUM(E40:E54)</f>
        <v>0</v>
      </c>
      <c r="F55" s="96" t="s">
        <v>18</v>
      </c>
      <c r="G55" s="96">
        <f>SUM(G40:G54)</f>
        <v>0</v>
      </c>
      <c r="H55" s="94"/>
      <c r="I55" s="43" t="s">
        <v>18</v>
      </c>
      <c r="J55" s="42" t="s">
        <v>18</v>
      </c>
      <c r="K55" s="42" t="s">
        <v>18</v>
      </c>
      <c r="L55" s="62">
        <f>SUM(L40:L54)</f>
        <v>0</v>
      </c>
      <c r="M55" s="64" t="s">
        <v>18</v>
      </c>
      <c r="N55" s="62">
        <f>SUM(N40:N54)</f>
        <v>0</v>
      </c>
      <c r="O55" s="71"/>
    </row>
    <row r="56" spans="1:15" x14ac:dyDescent="0.2">
      <c r="A56" s="99"/>
      <c r="B56" s="36"/>
      <c r="C56" s="36"/>
      <c r="D56" s="36"/>
      <c r="E56" s="36"/>
      <c r="F56" s="36"/>
      <c r="G56" s="36"/>
      <c r="H56" s="66"/>
      <c r="I56" s="36"/>
      <c r="J56" s="36"/>
      <c r="K56" s="36"/>
      <c r="L56" s="36"/>
      <c r="M56" s="36"/>
      <c r="N56" s="36"/>
      <c r="O56" s="72"/>
    </row>
    <row r="57" spans="1:15" ht="12.75" customHeight="1" x14ac:dyDescent="0.2">
      <c r="A57" s="99"/>
      <c r="B57" s="36"/>
      <c r="C57" s="36"/>
      <c r="D57" s="107"/>
      <c r="E57" s="107"/>
      <c r="F57" s="107"/>
      <c r="G57" s="107"/>
      <c r="H57" s="107"/>
      <c r="I57" s="108"/>
      <c r="J57" s="36"/>
      <c r="K57" s="36"/>
      <c r="L57" s="36"/>
      <c r="M57" s="36"/>
      <c r="N57" s="36"/>
      <c r="O57" s="36"/>
    </row>
    <row r="58" spans="1:15" x14ac:dyDescent="0.2">
      <c r="A58" s="36"/>
      <c r="B58" s="36"/>
      <c r="C58" s="36"/>
      <c r="D58" s="137"/>
      <c r="E58" s="137"/>
      <c r="F58" s="137"/>
      <c r="G58" s="137"/>
      <c r="H58" s="137"/>
      <c r="I58" s="44"/>
      <c r="J58" s="36"/>
      <c r="K58" s="36"/>
      <c r="L58" s="36"/>
      <c r="M58" s="36"/>
      <c r="N58" s="36"/>
      <c r="O58" s="36"/>
    </row>
    <row r="59" spans="1:15" ht="13.5" thickBot="1" x14ac:dyDescent="0.25">
      <c r="A59" s="36"/>
      <c r="B59" s="8"/>
      <c r="C59" s="8"/>
      <c r="D59" s="8"/>
      <c r="E59" s="8"/>
      <c r="F59" s="8"/>
      <c r="G59" s="8"/>
      <c r="H59" s="8"/>
      <c r="I59" s="5"/>
      <c r="J59" s="8"/>
      <c r="K59" s="8"/>
      <c r="L59" s="8"/>
      <c r="M59" s="8"/>
      <c r="N59" s="8"/>
      <c r="O59" s="8"/>
    </row>
    <row r="60" spans="1:15" x14ac:dyDescent="0.2">
      <c r="A60" s="121"/>
      <c r="B60" s="124" t="s">
        <v>103</v>
      </c>
      <c r="C60" s="125"/>
      <c r="D60" s="125"/>
      <c r="E60" s="125"/>
      <c r="F60" s="125"/>
      <c r="G60" s="125"/>
      <c r="H60" s="126"/>
      <c r="I60" s="5"/>
      <c r="J60" s="8"/>
      <c r="K60" s="8"/>
      <c r="L60" s="8"/>
      <c r="M60" s="8"/>
      <c r="N60" s="8"/>
      <c r="O60" s="8"/>
    </row>
    <row r="61" spans="1:15" x14ac:dyDescent="0.2">
      <c r="A61" s="122"/>
      <c r="B61" s="10" t="s">
        <v>7</v>
      </c>
      <c r="C61" s="10" t="s">
        <v>26</v>
      </c>
      <c r="D61" s="10" t="s">
        <v>1</v>
      </c>
      <c r="E61" s="14" t="s">
        <v>3</v>
      </c>
      <c r="F61" s="10" t="s">
        <v>19</v>
      </c>
      <c r="G61" s="14" t="s">
        <v>27</v>
      </c>
      <c r="H61" s="25" t="s">
        <v>23</v>
      </c>
      <c r="I61" s="5"/>
      <c r="J61" s="8"/>
      <c r="K61" s="8"/>
      <c r="L61" s="8"/>
      <c r="M61" s="8"/>
      <c r="N61" s="8"/>
      <c r="O61" s="8"/>
    </row>
    <row r="62" spans="1:15" x14ac:dyDescent="0.2">
      <c r="A62" s="122"/>
      <c r="B62" s="15" t="s">
        <v>42</v>
      </c>
      <c r="C62" s="15" t="s">
        <v>2</v>
      </c>
      <c r="D62" s="15" t="s">
        <v>2</v>
      </c>
      <c r="E62" s="18" t="s">
        <v>4</v>
      </c>
      <c r="F62" s="15" t="s">
        <v>20</v>
      </c>
      <c r="G62" s="18" t="s">
        <v>28</v>
      </c>
      <c r="H62" s="26" t="s">
        <v>24</v>
      </c>
      <c r="I62" s="5"/>
      <c r="J62" s="8"/>
      <c r="K62" s="8"/>
      <c r="L62" s="8"/>
      <c r="M62" s="8"/>
      <c r="N62" s="8"/>
      <c r="O62" s="8"/>
    </row>
    <row r="63" spans="1:15" x14ac:dyDescent="0.2">
      <c r="A63" s="122"/>
      <c r="B63" s="15" t="s">
        <v>0</v>
      </c>
      <c r="C63" s="15" t="s">
        <v>5</v>
      </c>
      <c r="D63" s="15" t="s">
        <v>5</v>
      </c>
      <c r="E63" s="18" t="s">
        <v>5</v>
      </c>
      <c r="F63" s="15" t="s">
        <v>41</v>
      </c>
      <c r="G63" s="18" t="s">
        <v>21</v>
      </c>
      <c r="H63" s="26" t="s">
        <v>22</v>
      </c>
      <c r="I63" s="5"/>
      <c r="J63" s="8"/>
      <c r="K63" s="8"/>
      <c r="L63" s="8"/>
      <c r="M63" s="8"/>
      <c r="N63" s="8"/>
      <c r="O63" s="8"/>
    </row>
    <row r="64" spans="1:15" x14ac:dyDescent="0.2">
      <c r="A64" s="123"/>
      <c r="B64" s="29"/>
      <c r="C64" s="27" t="s">
        <v>0</v>
      </c>
      <c r="D64" s="15" t="s">
        <v>29</v>
      </c>
      <c r="E64" s="18" t="s">
        <v>6</v>
      </c>
      <c r="F64" s="15" t="s">
        <v>29</v>
      </c>
      <c r="G64" s="18" t="s">
        <v>6</v>
      </c>
      <c r="H64" s="26" t="s">
        <v>25</v>
      </c>
      <c r="I64" s="5"/>
      <c r="J64" s="8"/>
      <c r="K64" s="8"/>
      <c r="L64" s="8"/>
      <c r="M64" s="8"/>
      <c r="N64" s="8"/>
      <c r="O64" s="8"/>
    </row>
    <row r="65" spans="1:15" x14ac:dyDescent="0.2">
      <c r="A65" s="30"/>
      <c r="B65" s="22">
        <v>26</v>
      </c>
      <c r="C65" s="28">
        <v>27</v>
      </c>
      <c r="D65" s="20">
        <v>28</v>
      </c>
      <c r="E65" s="21" t="s">
        <v>57</v>
      </c>
      <c r="F65" s="20" t="s">
        <v>56</v>
      </c>
      <c r="G65" s="21" t="s">
        <v>58</v>
      </c>
      <c r="H65" s="21" t="s">
        <v>62</v>
      </c>
      <c r="I65" s="5"/>
      <c r="J65" s="8"/>
      <c r="K65" s="8"/>
      <c r="L65" s="8"/>
      <c r="M65" s="8"/>
      <c r="N65" s="8"/>
      <c r="O65" s="8"/>
    </row>
    <row r="66" spans="1:15" x14ac:dyDescent="0.2">
      <c r="A66" s="30" t="s">
        <v>8</v>
      </c>
      <c r="B66" s="22">
        <v>165</v>
      </c>
      <c r="C66" s="67"/>
      <c r="D66" s="76">
        <f>K40*103.4/100</f>
        <v>0</v>
      </c>
      <c r="E66" s="76">
        <f>D66*C66/1000</f>
        <v>0</v>
      </c>
      <c r="F66" s="76">
        <f>K40</f>
        <v>0</v>
      </c>
      <c r="G66" s="76">
        <f>C66*F66/1000</f>
        <v>0</v>
      </c>
      <c r="H66" s="69"/>
      <c r="I66" s="5"/>
      <c r="J66" s="8"/>
      <c r="K66" s="8"/>
      <c r="L66" s="8"/>
      <c r="M66" s="8"/>
      <c r="N66" s="8"/>
      <c r="O66" s="8"/>
    </row>
    <row r="67" spans="1:15" ht="25.5" x14ac:dyDescent="0.2">
      <c r="A67" s="32" t="s">
        <v>9</v>
      </c>
      <c r="B67" s="22"/>
      <c r="C67" s="67"/>
      <c r="D67" s="76">
        <f>K41*104/100</f>
        <v>0</v>
      </c>
      <c r="E67" s="76">
        <f t="shared" ref="E67:E77" si="11">D67*C67/1000</f>
        <v>0</v>
      </c>
      <c r="F67" s="76">
        <f>K41</f>
        <v>0</v>
      </c>
      <c r="G67" s="76">
        <f t="shared" ref="G67:G76" si="12">C67*F67/1000</f>
        <v>0</v>
      </c>
      <c r="H67" s="69"/>
      <c r="I67" s="5"/>
      <c r="J67" s="8"/>
      <c r="K67" s="8"/>
      <c r="L67" s="8"/>
      <c r="M67" s="8"/>
      <c r="N67" s="8"/>
      <c r="O67" s="8"/>
    </row>
    <row r="68" spans="1:15" x14ac:dyDescent="0.2">
      <c r="A68" s="114" t="s">
        <v>85</v>
      </c>
      <c r="B68" s="22">
        <v>157</v>
      </c>
      <c r="C68" s="67"/>
      <c r="D68" s="76"/>
      <c r="E68" s="76"/>
      <c r="F68" s="76"/>
      <c r="G68" s="76"/>
      <c r="H68" s="69"/>
      <c r="I68" s="5"/>
      <c r="J68" s="8"/>
      <c r="K68" s="8"/>
      <c r="L68" s="8"/>
      <c r="M68" s="8"/>
      <c r="N68" s="8"/>
      <c r="O68" s="8"/>
    </row>
    <row r="69" spans="1:15" ht="25.5" x14ac:dyDescent="0.2">
      <c r="A69" s="114" t="s">
        <v>86</v>
      </c>
      <c r="B69" s="22"/>
      <c r="C69" s="67"/>
      <c r="D69" s="76"/>
      <c r="E69" s="76"/>
      <c r="F69" s="76"/>
      <c r="G69" s="76"/>
      <c r="H69" s="69"/>
      <c r="I69" s="5"/>
      <c r="J69" s="8"/>
      <c r="K69" s="8"/>
      <c r="L69" s="8"/>
      <c r="M69" s="8"/>
      <c r="N69" s="8"/>
      <c r="O69" s="8"/>
    </row>
    <row r="70" spans="1:15" x14ac:dyDescent="0.2">
      <c r="A70" s="114" t="s">
        <v>89</v>
      </c>
      <c r="B70" s="22"/>
      <c r="C70" s="67"/>
      <c r="D70" s="76">
        <f>K44*104/100</f>
        <v>0</v>
      </c>
      <c r="E70" s="76">
        <f t="shared" si="11"/>
        <v>0</v>
      </c>
      <c r="F70" s="76">
        <f>K44</f>
        <v>0</v>
      </c>
      <c r="G70" s="76">
        <f t="shared" si="12"/>
        <v>0</v>
      </c>
      <c r="H70" s="69"/>
      <c r="I70" s="5"/>
      <c r="J70" s="8"/>
      <c r="K70" s="8"/>
      <c r="L70" s="8"/>
      <c r="M70" s="8"/>
      <c r="N70" s="8"/>
      <c r="O70" s="8"/>
    </row>
    <row r="71" spans="1:15" x14ac:dyDescent="0.2">
      <c r="A71" s="114" t="s">
        <v>98</v>
      </c>
      <c r="B71" s="22"/>
      <c r="C71" s="67"/>
      <c r="D71" s="76"/>
      <c r="E71" s="76"/>
      <c r="F71" s="76"/>
      <c r="G71" s="76"/>
      <c r="H71" s="69"/>
      <c r="I71" s="5"/>
      <c r="J71" s="8"/>
      <c r="K71" s="8"/>
      <c r="L71" s="8"/>
      <c r="M71" s="8"/>
      <c r="N71" s="8"/>
      <c r="O71" s="8"/>
    </row>
    <row r="72" spans="1:15" x14ac:dyDescent="0.2">
      <c r="A72" s="32" t="s">
        <v>11</v>
      </c>
      <c r="B72" s="22"/>
      <c r="C72" s="67"/>
      <c r="D72" s="76">
        <f t="shared" ref="D72:D77" si="13">K46*104/100</f>
        <v>0</v>
      </c>
      <c r="E72" s="76">
        <f t="shared" si="11"/>
        <v>0</v>
      </c>
      <c r="F72" s="76">
        <f>K46</f>
        <v>0</v>
      </c>
      <c r="G72" s="76">
        <f t="shared" si="12"/>
        <v>0</v>
      </c>
      <c r="H72" s="69"/>
      <c r="I72" s="5"/>
      <c r="J72" s="8"/>
      <c r="K72" s="8"/>
      <c r="L72" s="8"/>
      <c r="M72" s="8"/>
      <c r="N72" s="8"/>
      <c r="O72" s="8"/>
    </row>
    <row r="73" spans="1:15" x14ac:dyDescent="0.2">
      <c r="A73" s="32" t="s">
        <v>12</v>
      </c>
      <c r="B73" s="22"/>
      <c r="C73" s="67"/>
      <c r="D73" s="76">
        <f t="shared" si="13"/>
        <v>0</v>
      </c>
      <c r="E73" s="76">
        <f t="shared" si="11"/>
        <v>0</v>
      </c>
      <c r="F73" s="76">
        <f>K47</f>
        <v>0</v>
      </c>
      <c r="G73" s="76">
        <f t="shared" si="12"/>
        <v>0</v>
      </c>
      <c r="H73" s="69"/>
      <c r="I73" s="5"/>
      <c r="J73" s="8"/>
      <c r="K73" s="8"/>
      <c r="L73" s="8"/>
      <c r="M73" s="8"/>
      <c r="N73" s="8"/>
      <c r="O73" s="8"/>
    </row>
    <row r="74" spans="1:15" x14ac:dyDescent="0.2">
      <c r="A74" s="32" t="s">
        <v>13</v>
      </c>
      <c r="B74" s="22"/>
      <c r="C74" s="67"/>
      <c r="D74" s="76">
        <f t="shared" si="13"/>
        <v>0</v>
      </c>
      <c r="E74" s="76">
        <f t="shared" si="11"/>
        <v>0</v>
      </c>
      <c r="F74" s="76">
        <f>K48</f>
        <v>0</v>
      </c>
      <c r="G74" s="76">
        <f t="shared" si="12"/>
        <v>0</v>
      </c>
      <c r="H74" s="69"/>
      <c r="I74" s="5"/>
      <c r="J74" s="8"/>
      <c r="K74" s="8"/>
      <c r="L74" s="8"/>
      <c r="M74" s="8"/>
      <c r="N74" s="8"/>
      <c r="O74" s="8"/>
    </row>
    <row r="75" spans="1:15" x14ac:dyDescent="0.2">
      <c r="A75" s="32" t="s">
        <v>14</v>
      </c>
      <c r="B75" s="22"/>
      <c r="C75" s="67"/>
      <c r="D75" s="76">
        <f t="shared" si="13"/>
        <v>0</v>
      </c>
      <c r="E75" s="76">
        <f t="shared" si="11"/>
        <v>0</v>
      </c>
      <c r="F75" s="76">
        <f>K49</f>
        <v>0</v>
      </c>
      <c r="G75" s="76">
        <f t="shared" si="12"/>
        <v>0</v>
      </c>
      <c r="H75" s="69"/>
      <c r="I75" s="5"/>
      <c r="J75" s="8"/>
      <c r="K75" s="8"/>
      <c r="L75" s="8"/>
      <c r="M75" s="8"/>
      <c r="N75" s="8"/>
      <c r="O75" s="8"/>
    </row>
    <row r="76" spans="1:15" x14ac:dyDescent="0.2">
      <c r="A76" s="32" t="s">
        <v>15</v>
      </c>
      <c r="B76" s="22"/>
      <c r="C76" s="67"/>
      <c r="D76" s="76">
        <f t="shared" si="13"/>
        <v>0</v>
      </c>
      <c r="E76" s="76">
        <f t="shared" si="11"/>
        <v>0</v>
      </c>
      <c r="F76" s="76">
        <f>K50</f>
        <v>0</v>
      </c>
      <c r="G76" s="76">
        <f t="shared" si="12"/>
        <v>0</v>
      </c>
      <c r="H76" s="69"/>
      <c r="I76" s="5"/>
      <c r="J76" s="8"/>
      <c r="K76" s="8"/>
      <c r="L76" s="8"/>
      <c r="M76" s="8"/>
      <c r="N76" s="8"/>
      <c r="O76" s="8"/>
    </row>
    <row r="77" spans="1:15" x14ac:dyDescent="0.2">
      <c r="A77" s="32" t="s">
        <v>16</v>
      </c>
      <c r="B77" s="22"/>
      <c r="C77" s="22"/>
      <c r="D77" s="76">
        <f t="shared" si="13"/>
        <v>0</v>
      </c>
      <c r="E77" s="76">
        <f t="shared" si="11"/>
        <v>0</v>
      </c>
      <c r="F77" s="77"/>
      <c r="G77" s="77"/>
      <c r="H77" s="69"/>
      <c r="I77" s="5"/>
      <c r="J77" s="8"/>
      <c r="K77" s="8"/>
      <c r="L77" s="8"/>
      <c r="M77" s="8"/>
      <c r="N77" s="8"/>
      <c r="O77" s="8"/>
    </row>
    <row r="78" spans="1:15" ht="25.5" x14ac:dyDescent="0.2">
      <c r="A78" s="68" t="s">
        <v>17</v>
      </c>
      <c r="B78" s="10" t="s">
        <v>18</v>
      </c>
      <c r="C78" s="104" t="s">
        <v>18</v>
      </c>
      <c r="D78" s="78" t="s">
        <v>18</v>
      </c>
      <c r="E78" s="78"/>
      <c r="F78" s="78" t="s">
        <v>18</v>
      </c>
      <c r="G78" s="78"/>
      <c r="H78" s="69"/>
      <c r="I78" s="5"/>
      <c r="J78" s="8"/>
      <c r="K78" s="8"/>
      <c r="L78" s="8"/>
      <c r="M78" s="8"/>
      <c r="N78" s="8"/>
      <c r="O78" s="8"/>
    </row>
    <row r="79" spans="1:15" ht="51" x14ac:dyDescent="0.2">
      <c r="A79" s="115" t="s">
        <v>92</v>
      </c>
      <c r="B79" s="20" t="s">
        <v>18</v>
      </c>
      <c r="C79" s="20" t="s">
        <v>18</v>
      </c>
      <c r="D79" s="79" t="s">
        <v>18</v>
      </c>
      <c r="E79" s="79"/>
      <c r="F79" s="79" t="s">
        <v>18</v>
      </c>
      <c r="G79" s="78"/>
      <c r="H79" s="69"/>
      <c r="I79" s="5"/>
      <c r="J79" s="8"/>
      <c r="K79" s="8"/>
      <c r="L79" s="8"/>
      <c r="M79" s="8"/>
      <c r="N79" s="8"/>
      <c r="O79" s="8"/>
    </row>
    <row r="80" spans="1:15" ht="51.75" thickBot="1" x14ac:dyDescent="0.25">
      <c r="A80" s="116" t="s">
        <v>91</v>
      </c>
      <c r="B80" s="20" t="s">
        <v>18</v>
      </c>
      <c r="C80" s="20" t="s">
        <v>18</v>
      </c>
      <c r="D80" s="79" t="s">
        <v>18</v>
      </c>
      <c r="E80" s="79"/>
      <c r="F80" s="79" t="s">
        <v>18</v>
      </c>
      <c r="G80" s="78"/>
      <c r="H80" s="69"/>
      <c r="I80" s="8"/>
      <c r="J80" s="8"/>
      <c r="K80" s="8"/>
      <c r="L80" s="8"/>
      <c r="M80" s="8"/>
      <c r="N80" s="8"/>
      <c r="O80" s="8"/>
    </row>
    <row r="81" spans="1:15" ht="90" thickBot="1" x14ac:dyDescent="0.25">
      <c r="A81" s="35" t="s">
        <v>94</v>
      </c>
      <c r="B81" s="23" t="s">
        <v>18</v>
      </c>
      <c r="C81" s="23" t="s">
        <v>18</v>
      </c>
      <c r="D81" s="80" t="s">
        <v>18</v>
      </c>
      <c r="E81" s="81">
        <f>E66+E67+E70+E72+E73+E74+E75+E76+E77+E78+E80</f>
        <v>0</v>
      </c>
      <c r="F81" s="82" t="s">
        <v>18</v>
      </c>
      <c r="G81" s="81">
        <f>G66+G67+G70+G72+G73+G74+G75+G76+G78+G80</f>
        <v>0</v>
      </c>
      <c r="H81" s="69"/>
      <c r="I81" s="5"/>
      <c r="J81" s="8"/>
      <c r="K81" s="8"/>
      <c r="L81" s="8"/>
      <c r="M81" s="8"/>
      <c r="N81" s="8"/>
      <c r="O81" s="8"/>
    </row>
    <row r="82" spans="1:15" x14ac:dyDescent="0.2">
      <c r="A82" s="3"/>
      <c r="B82" s="24"/>
      <c r="C82" s="24"/>
      <c r="D82" s="5"/>
      <c r="E82" s="24"/>
      <c r="F82" s="5"/>
      <c r="G82" s="5"/>
      <c r="H82" s="70"/>
      <c r="I82" s="5"/>
      <c r="J82" s="5"/>
      <c r="K82" s="5"/>
      <c r="L82" s="5"/>
      <c r="M82" s="5"/>
      <c r="N82" s="5"/>
      <c r="O82" s="5"/>
    </row>
    <row r="83" spans="1:15" x14ac:dyDescent="0.2">
      <c r="H83" s="105"/>
    </row>
  </sheetData>
  <mergeCells count="13">
    <mergeCell ref="A60:A64"/>
    <mergeCell ref="B60:H60"/>
    <mergeCell ref="A34:A38"/>
    <mergeCell ref="B34:H34"/>
    <mergeCell ref="I34:O34"/>
    <mergeCell ref="D58:H58"/>
    <mergeCell ref="A32:L32"/>
    <mergeCell ref="A5:L5"/>
    <mergeCell ref="A6:L6"/>
    <mergeCell ref="A7:L7"/>
    <mergeCell ref="A9:A13"/>
    <mergeCell ref="B9:E9"/>
    <mergeCell ref="F9:L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2" manualBreakCount="2">
    <brk id="31" max="14" man="1"/>
    <brk id="5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zoomScale="80" zoomScaleNormal="80" zoomScaleSheetLayoutView="70" workbookViewId="0">
      <selection activeCell="A4" sqref="A4"/>
    </sheetView>
  </sheetViews>
  <sheetFormatPr defaultRowHeight="12.75" x14ac:dyDescent="0.2"/>
  <cols>
    <col min="1" max="1" width="25.42578125" customWidth="1"/>
    <col min="4" max="4" width="9.28515625" bestFit="1" customWidth="1"/>
    <col min="7" max="7" width="9.28515625" bestFit="1" customWidth="1"/>
    <col min="8" max="8" width="9.140625" customWidth="1"/>
  </cols>
  <sheetData>
    <row r="1" spans="1:15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B4" s="8"/>
      <c r="C4" s="8"/>
      <c r="D4" s="8"/>
      <c r="E4" s="8"/>
      <c r="F4" s="8"/>
      <c r="G4" s="8"/>
      <c r="H4" s="8"/>
      <c r="I4" s="8"/>
      <c r="K4" s="8"/>
      <c r="L4" s="8"/>
      <c r="M4" s="8"/>
      <c r="N4" s="8"/>
      <c r="O4" s="8"/>
    </row>
    <row r="5" spans="1:15" x14ac:dyDescent="0.2">
      <c r="A5" s="4" t="s">
        <v>32</v>
      </c>
      <c r="B5" s="4"/>
      <c r="C5" s="4"/>
      <c r="D5" s="4"/>
      <c r="E5" s="4"/>
      <c r="F5" s="4"/>
      <c r="G5" s="4"/>
      <c r="H5" s="4"/>
      <c r="I5" s="4"/>
      <c r="J5" s="4"/>
      <c r="K5" s="8"/>
      <c r="L5" s="8"/>
      <c r="M5" s="8"/>
      <c r="N5" s="8"/>
      <c r="O5" s="8"/>
    </row>
    <row r="6" spans="1:15" x14ac:dyDescent="0.2">
      <c r="A6" s="138" t="s">
        <v>33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8"/>
      <c r="N6" s="8"/>
      <c r="O6" s="8"/>
    </row>
    <row r="7" spans="1:15" x14ac:dyDescent="0.2">
      <c r="A7" s="138" t="s">
        <v>107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8"/>
      <c r="N7" s="8"/>
      <c r="O7" s="8"/>
    </row>
    <row r="8" spans="1:15" ht="13.5" thickBot="1" x14ac:dyDescent="0.25">
      <c r="A8" s="9"/>
      <c r="B8" s="9"/>
      <c r="C8" s="9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9"/>
      <c r="B9" s="124" t="s">
        <v>101</v>
      </c>
      <c r="C9" s="125"/>
      <c r="D9" s="125"/>
      <c r="E9" s="126"/>
      <c r="F9" s="127" t="s">
        <v>102</v>
      </c>
      <c r="G9" s="125"/>
      <c r="H9" s="125"/>
      <c r="I9" s="125"/>
      <c r="J9" s="125"/>
      <c r="K9" s="125"/>
      <c r="L9" s="126"/>
      <c r="M9" s="8"/>
      <c r="N9" s="8"/>
      <c r="O9" s="8"/>
    </row>
    <row r="10" spans="1:15" ht="22.5" customHeight="1" x14ac:dyDescent="0.2">
      <c r="A10" s="140"/>
      <c r="B10" s="10" t="s">
        <v>26</v>
      </c>
      <c r="C10" s="10" t="s">
        <v>7</v>
      </c>
      <c r="D10" s="10" t="s">
        <v>1</v>
      </c>
      <c r="E10" s="11" t="s">
        <v>3</v>
      </c>
      <c r="F10" s="12" t="s">
        <v>26</v>
      </c>
      <c r="G10" s="10" t="s">
        <v>7</v>
      </c>
      <c r="H10" s="10" t="s">
        <v>1</v>
      </c>
      <c r="I10" s="10" t="s">
        <v>3</v>
      </c>
      <c r="J10" s="13" t="s">
        <v>19</v>
      </c>
      <c r="K10" s="14" t="s">
        <v>27</v>
      </c>
      <c r="L10" s="11" t="s">
        <v>23</v>
      </c>
      <c r="M10" s="8"/>
      <c r="N10" s="8"/>
      <c r="O10" s="8"/>
    </row>
    <row r="11" spans="1:15" x14ac:dyDescent="0.2">
      <c r="A11" s="140"/>
      <c r="B11" s="15" t="s">
        <v>31</v>
      </c>
      <c r="C11" s="15" t="s">
        <v>2</v>
      </c>
      <c r="D11" s="15" t="s">
        <v>2</v>
      </c>
      <c r="E11" s="16" t="s">
        <v>4</v>
      </c>
      <c r="F11" s="17" t="s">
        <v>31</v>
      </c>
      <c r="G11" s="15" t="s">
        <v>2</v>
      </c>
      <c r="H11" s="15" t="s">
        <v>2</v>
      </c>
      <c r="I11" s="15" t="s">
        <v>4</v>
      </c>
      <c r="J11" s="17" t="s">
        <v>20</v>
      </c>
      <c r="K11" s="18" t="s">
        <v>28</v>
      </c>
      <c r="L11" s="16" t="s">
        <v>24</v>
      </c>
      <c r="M11" s="8"/>
      <c r="N11" s="8"/>
      <c r="O11" s="8"/>
    </row>
    <row r="12" spans="1:15" x14ac:dyDescent="0.2">
      <c r="A12" s="140"/>
      <c r="B12" s="15" t="s">
        <v>30</v>
      </c>
      <c r="C12" s="15" t="s">
        <v>5</v>
      </c>
      <c r="D12" s="15" t="s">
        <v>5</v>
      </c>
      <c r="E12" s="16" t="s">
        <v>5</v>
      </c>
      <c r="F12" s="17" t="s">
        <v>30</v>
      </c>
      <c r="G12" s="15" t="s">
        <v>5</v>
      </c>
      <c r="H12" s="15" t="s">
        <v>5</v>
      </c>
      <c r="I12" s="15" t="s">
        <v>5</v>
      </c>
      <c r="J12" s="17" t="s">
        <v>59</v>
      </c>
      <c r="K12" s="18" t="s">
        <v>21</v>
      </c>
      <c r="L12" s="16" t="s">
        <v>22</v>
      </c>
      <c r="M12" s="8"/>
      <c r="N12" s="8"/>
      <c r="O12" s="8"/>
    </row>
    <row r="13" spans="1:15" x14ac:dyDescent="0.2">
      <c r="A13" s="141"/>
      <c r="B13" s="18" t="s">
        <v>0</v>
      </c>
      <c r="C13" s="15" t="s">
        <v>0</v>
      </c>
      <c r="D13" s="15" t="s">
        <v>29</v>
      </c>
      <c r="E13" s="16" t="s">
        <v>6</v>
      </c>
      <c r="F13" s="19" t="s">
        <v>0</v>
      </c>
      <c r="G13" s="15" t="s">
        <v>0</v>
      </c>
      <c r="H13" s="15" t="s">
        <v>29</v>
      </c>
      <c r="I13" s="15" t="s">
        <v>6</v>
      </c>
      <c r="J13" s="17" t="s">
        <v>29</v>
      </c>
      <c r="K13" s="18" t="s">
        <v>6</v>
      </c>
      <c r="L13" s="16" t="s">
        <v>25</v>
      </c>
      <c r="M13" s="8"/>
      <c r="N13" s="8"/>
      <c r="O13" s="8"/>
    </row>
    <row r="14" spans="1:15" x14ac:dyDescent="0.2">
      <c r="A14" s="20"/>
      <c r="B14" s="21">
        <v>1</v>
      </c>
      <c r="C14" s="20">
        <v>2</v>
      </c>
      <c r="D14" s="20">
        <v>3</v>
      </c>
      <c r="E14" s="20">
        <v>4</v>
      </c>
      <c r="F14" s="21">
        <v>5</v>
      </c>
      <c r="G14" s="20">
        <v>6</v>
      </c>
      <c r="H14" s="20">
        <v>7</v>
      </c>
      <c r="I14" s="20" t="s">
        <v>43</v>
      </c>
      <c r="J14" s="20" t="s">
        <v>46</v>
      </c>
      <c r="K14" s="21" t="s">
        <v>44</v>
      </c>
      <c r="L14" s="20" t="s">
        <v>45</v>
      </c>
      <c r="M14" s="8"/>
      <c r="N14" s="8"/>
      <c r="O14" s="8"/>
    </row>
    <row r="15" spans="1:15" x14ac:dyDescent="0.2">
      <c r="A15" s="30" t="s">
        <v>8</v>
      </c>
      <c r="B15" s="98"/>
      <c r="C15" s="54"/>
      <c r="D15" s="55"/>
      <c r="E15" s="54"/>
      <c r="F15" s="54"/>
      <c r="G15" s="55"/>
      <c r="H15" s="55"/>
      <c r="I15" s="55"/>
      <c r="J15" s="55"/>
      <c r="K15" s="55">
        <f>G15*J15/1000</f>
        <v>0</v>
      </c>
      <c r="L15" s="56"/>
      <c r="M15" s="36"/>
      <c r="N15" s="36"/>
      <c r="O15" s="36"/>
    </row>
    <row r="16" spans="1:15" ht="25.5" x14ac:dyDescent="0.2">
      <c r="A16" s="30" t="s">
        <v>9</v>
      </c>
      <c r="B16" s="54"/>
      <c r="C16" s="54"/>
      <c r="D16" s="55"/>
      <c r="E16" s="54"/>
      <c r="F16" s="54"/>
      <c r="G16" s="55"/>
      <c r="H16" s="55">
        <f>D16*104.6/100</f>
        <v>0</v>
      </c>
      <c r="I16" s="55"/>
      <c r="J16" s="55"/>
      <c r="K16" s="55">
        <f t="shared" ref="K16:K26" si="0">G16*J16/1000</f>
        <v>0</v>
      </c>
      <c r="L16" s="56"/>
      <c r="M16" s="36"/>
      <c r="N16" s="36"/>
      <c r="O16" s="36"/>
    </row>
    <row r="17" spans="1:15" x14ac:dyDescent="0.2">
      <c r="A17" s="114" t="s">
        <v>85</v>
      </c>
      <c r="B17" s="54"/>
      <c r="C17" s="54"/>
      <c r="D17" s="55"/>
      <c r="E17" s="106"/>
      <c r="F17" s="58"/>
      <c r="G17" s="55"/>
      <c r="H17" s="55"/>
      <c r="I17" s="55"/>
      <c r="J17" s="55"/>
      <c r="K17" s="55"/>
      <c r="L17" s="56"/>
      <c r="M17" s="36"/>
      <c r="N17" s="36"/>
      <c r="O17" s="36"/>
    </row>
    <row r="18" spans="1:15" ht="25.5" x14ac:dyDescent="0.2">
      <c r="A18" s="114" t="s">
        <v>86</v>
      </c>
      <c r="B18" s="54"/>
      <c r="C18" s="54"/>
      <c r="D18" s="55"/>
      <c r="E18" s="106"/>
      <c r="F18" s="58"/>
      <c r="G18" s="55"/>
      <c r="H18" s="55"/>
      <c r="I18" s="55"/>
      <c r="J18" s="55"/>
      <c r="K18" s="55"/>
      <c r="L18" s="56"/>
      <c r="M18" s="36"/>
      <c r="N18" s="36"/>
      <c r="O18" s="36"/>
    </row>
    <row r="19" spans="1:15" x14ac:dyDescent="0.2">
      <c r="A19" s="114" t="s">
        <v>89</v>
      </c>
      <c r="B19" s="54"/>
      <c r="C19" s="54"/>
      <c r="D19" s="55"/>
      <c r="E19" s="57"/>
      <c r="F19" s="58"/>
      <c r="G19" s="55"/>
      <c r="H19" s="55">
        <f>D19*104.6/100</f>
        <v>0</v>
      </c>
      <c r="I19" s="55">
        <f t="shared" ref="I19:I26" si="1">G19*H19/1000</f>
        <v>0</v>
      </c>
      <c r="J19" s="55">
        <f t="shared" ref="J19:J26" si="2">D19</f>
        <v>0</v>
      </c>
      <c r="K19" s="55">
        <f t="shared" si="0"/>
        <v>0</v>
      </c>
      <c r="L19" s="56"/>
      <c r="M19" s="36"/>
      <c r="N19" s="36"/>
      <c r="O19" s="36"/>
    </row>
    <row r="20" spans="1:15" x14ac:dyDescent="0.2">
      <c r="A20" s="114" t="s">
        <v>98</v>
      </c>
      <c r="B20" s="54"/>
      <c r="C20" s="54"/>
      <c r="D20" s="55"/>
      <c r="E20" s="57"/>
      <c r="F20" s="58"/>
      <c r="G20" s="55"/>
      <c r="H20" s="55"/>
      <c r="I20" s="55"/>
      <c r="J20" s="55"/>
      <c r="K20" s="55"/>
      <c r="L20" s="56"/>
      <c r="M20" s="36"/>
      <c r="N20" s="36"/>
      <c r="O20" s="36"/>
    </row>
    <row r="21" spans="1:15" x14ac:dyDescent="0.2">
      <c r="A21" s="32" t="s">
        <v>11</v>
      </c>
      <c r="B21">
        <v>1060.5999999999999</v>
      </c>
      <c r="C21" s="54">
        <v>925</v>
      </c>
      <c r="D21" s="55">
        <f>E21*1000/C21</f>
        <v>106976.21621621621</v>
      </c>
      <c r="E21" s="57">
        <v>98953</v>
      </c>
      <c r="F21" s="58">
        <v>1061</v>
      </c>
      <c r="G21" s="56">
        <v>927</v>
      </c>
      <c r="H21" s="55">
        <f>D21*103.7/100</f>
        <v>110934.33621621622</v>
      </c>
      <c r="I21" s="55">
        <f t="shared" si="1"/>
        <v>102836.12967243243</v>
      </c>
      <c r="J21" s="55">
        <f t="shared" si="2"/>
        <v>106976.21621621621</v>
      </c>
      <c r="K21" s="55">
        <f t="shared" si="0"/>
        <v>99166.95243243243</v>
      </c>
      <c r="L21" s="56">
        <f>K21/E21*100</f>
        <v>100.21621621621621</v>
      </c>
      <c r="M21" s="36"/>
      <c r="N21" s="36"/>
      <c r="O21" s="36"/>
    </row>
    <row r="22" spans="1:15" x14ac:dyDescent="0.2">
      <c r="A22" s="32" t="s">
        <v>12</v>
      </c>
      <c r="B22" s="54"/>
      <c r="C22" s="54"/>
      <c r="D22" s="55"/>
      <c r="E22" s="57"/>
      <c r="F22" s="58"/>
      <c r="G22" s="55"/>
      <c r="H22" s="55"/>
      <c r="I22" s="55"/>
      <c r="J22" s="55">
        <v>0</v>
      </c>
      <c r="K22" s="55">
        <f t="shared" si="0"/>
        <v>0</v>
      </c>
      <c r="L22" s="56"/>
      <c r="M22" s="36"/>
      <c r="N22" s="36"/>
      <c r="O22" s="36"/>
    </row>
    <row r="23" spans="1:15" x14ac:dyDescent="0.2">
      <c r="A23" s="32" t="s">
        <v>13</v>
      </c>
      <c r="C23" s="54"/>
      <c r="D23" s="55"/>
      <c r="E23" s="57"/>
      <c r="F23" s="58"/>
      <c r="G23" s="55"/>
      <c r="H23" s="55"/>
      <c r="I23" s="55">
        <f t="shared" si="1"/>
        <v>0</v>
      </c>
      <c r="J23" s="55">
        <f t="shared" si="2"/>
        <v>0</v>
      </c>
      <c r="K23" s="55">
        <f t="shared" si="0"/>
        <v>0</v>
      </c>
      <c r="L23" s="56"/>
      <c r="M23" s="36"/>
      <c r="N23" s="36"/>
      <c r="O23" s="36"/>
    </row>
    <row r="24" spans="1:15" x14ac:dyDescent="0.2">
      <c r="A24" s="32" t="s">
        <v>14</v>
      </c>
      <c r="B24" s="54"/>
      <c r="C24" s="54"/>
      <c r="D24" s="55"/>
      <c r="E24" s="57"/>
      <c r="F24" s="58"/>
      <c r="G24" s="55"/>
      <c r="H24" s="55"/>
      <c r="I24" s="55">
        <f t="shared" si="1"/>
        <v>0</v>
      </c>
      <c r="J24" s="55">
        <f t="shared" si="2"/>
        <v>0</v>
      </c>
      <c r="K24" s="55">
        <f t="shared" si="0"/>
        <v>0</v>
      </c>
      <c r="L24" s="56"/>
      <c r="M24" s="36"/>
      <c r="N24" s="36"/>
      <c r="O24" s="36"/>
    </row>
    <row r="25" spans="1:15" x14ac:dyDescent="0.2">
      <c r="A25" s="32" t="s">
        <v>15</v>
      </c>
      <c r="B25" s="54">
        <v>20507</v>
      </c>
      <c r="C25" s="56">
        <v>19736</v>
      </c>
      <c r="D25" s="55">
        <f>E25*1000/C25</f>
        <v>26800.618159708149</v>
      </c>
      <c r="E25" s="57">
        <v>528937</v>
      </c>
      <c r="F25" s="58">
        <v>20508</v>
      </c>
      <c r="G25" s="55">
        <v>19740</v>
      </c>
      <c r="H25" s="55">
        <f>D25*103.7/100</f>
        <v>27792.241031617348</v>
      </c>
      <c r="I25" s="55">
        <f t="shared" si="1"/>
        <v>548618.83796412649</v>
      </c>
      <c r="J25" s="55">
        <f t="shared" si="2"/>
        <v>26800.618159708149</v>
      </c>
      <c r="K25" s="55">
        <f t="shared" si="0"/>
        <v>529044.2024726388</v>
      </c>
      <c r="L25" s="56">
        <f>K25/E25*100</f>
        <v>100.02026753141466</v>
      </c>
      <c r="M25" s="36"/>
      <c r="N25" s="36"/>
      <c r="O25" s="36"/>
    </row>
    <row r="26" spans="1:15" x14ac:dyDescent="0.2">
      <c r="A26" s="32" t="s">
        <v>16</v>
      </c>
      <c r="B26" s="54"/>
      <c r="C26" s="30"/>
      <c r="D26" s="51"/>
      <c r="E26" s="37"/>
      <c r="F26" s="38"/>
      <c r="G26" s="30"/>
      <c r="H26" s="55">
        <f>D26*103.7/100</f>
        <v>0</v>
      </c>
      <c r="I26" s="53">
        <f t="shared" si="1"/>
        <v>0</v>
      </c>
      <c r="J26" s="53">
        <f t="shared" si="2"/>
        <v>0</v>
      </c>
      <c r="K26" s="55">
        <f t="shared" si="0"/>
        <v>0</v>
      </c>
      <c r="L26" s="37"/>
      <c r="M26" s="36"/>
      <c r="N26" s="36"/>
      <c r="O26" s="36"/>
    </row>
    <row r="27" spans="1:15" ht="26.25" thickBot="1" x14ac:dyDescent="0.25">
      <c r="A27" s="100" t="s">
        <v>17</v>
      </c>
      <c r="B27" s="39"/>
      <c r="C27" s="39"/>
      <c r="D27" s="39" t="s">
        <v>18</v>
      </c>
      <c r="E27" s="59"/>
      <c r="F27" s="68" t="s">
        <v>18</v>
      </c>
      <c r="G27" s="39" t="s">
        <v>18</v>
      </c>
      <c r="H27" s="39" t="s">
        <v>18</v>
      </c>
      <c r="I27" s="97"/>
      <c r="J27" s="97" t="s">
        <v>18</v>
      </c>
      <c r="K27" s="97"/>
      <c r="L27" s="63"/>
      <c r="M27" s="36"/>
      <c r="N27" s="36"/>
      <c r="O27" s="36"/>
    </row>
    <row r="28" spans="1:15" ht="58.5" customHeight="1" x14ac:dyDescent="0.2">
      <c r="A28" s="115" t="s">
        <v>87</v>
      </c>
      <c r="B28" s="30" t="s">
        <v>18</v>
      </c>
      <c r="C28" s="30" t="s">
        <v>18</v>
      </c>
      <c r="D28" s="30" t="s">
        <v>18</v>
      </c>
      <c r="E28" s="57"/>
      <c r="F28" s="38" t="s">
        <v>18</v>
      </c>
      <c r="G28" s="30" t="s">
        <v>18</v>
      </c>
      <c r="H28" s="30" t="s">
        <v>18</v>
      </c>
      <c r="I28" s="30"/>
      <c r="J28" s="30" t="s">
        <v>18</v>
      </c>
      <c r="K28" s="30"/>
      <c r="L28" s="63"/>
      <c r="M28" s="36"/>
      <c r="N28" s="36"/>
      <c r="O28" s="36"/>
    </row>
    <row r="29" spans="1:15" ht="51" customHeight="1" thickBot="1" x14ac:dyDescent="0.25">
      <c r="A29" s="116" t="s">
        <v>88</v>
      </c>
      <c r="B29" s="39" t="s">
        <v>18</v>
      </c>
      <c r="C29" s="39" t="s">
        <v>18</v>
      </c>
      <c r="D29" s="39" t="s">
        <v>18</v>
      </c>
      <c r="E29" s="59"/>
      <c r="F29" s="41" t="s">
        <v>18</v>
      </c>
      <c r="G29" s="74" t="s">
        <v>18</v>
      </c>
      <c r="H29" s="39" t="s">
        <v>18</v>
      </c>
      <c r="I29" s="39"/>
      <c r="J29" s="39"/>
      <c r="K29" s="39"/>
      <c r="L29" s="63"/>
      <c r="M29" s="36"/>
      <c r="N29" s="36"/>
      <c r="O29" s="36"/>
    </row>
    <row r="30" spans="1:15" ht="102.75" thickBot="1" x14ac:dyDescent="0.25">
      <c r="A30" s="35" t="s">
        <v>97</v>
      </c>
      <c r="B30" s="42" t="s">
        <v>18</v>
      </c>
      <c r="C30" s="42" t="s">
        <v>18</v>
      </c>
      <c r="D30" s="42" t="s">
        <v>18</v>
      </c>
      <c r="E30" s="60">
        <f>SUM(E15:E29)</f>
        <v>627890</v>
      </c>
      <c r="F30" s="60" t="s">
        <v>18</v>
      </c>
      <c r="G30" s="60" t="s">
        <v>18</v>
      </c>
      <c r="H30" s="60" t="s">
        <v>18</v>
      </c>
      <c r="I30" s="75">
        <v>651500</v>
      </c>
      <c r="J30" s="61" t="s">
        <v>18</v>
      </c>
      <c r="K30" s="75">
        <f>SUM(K15:K29)</f>
        <v>628211.15490507125</v>
      </c>
      <c r="L30" s="73">
        <f>K30/E30*100</f>
        <v>100.05114827518693</v>
      </c>
      <c r="M30" s="36"/>
      <c r="N30" s="36"/>
      <c r="O30" s="36"/>
    </row>
    <row r="31" spans="1:15" ht="12.75" customHeight="1" x14ac:dyDescent="0.2">
      <c r="B31" s="6"/>
      <c r="C31" s="6"/>
      <c r="D31" s="6"/>
      <c r="E31" s="2"/>
      <c r="F31" s="6"/>
      <c r="G31" s="6"/>
      <c r="H31" s="6"/>
      <c r="I31" s="6"/>
      <c r="J31" s="6"/>
      <c r="K31" s="6"/>
      <c r="L31" s="102">
        <f>I30/E30/L30*10000</f>
        <v>103.70716834826788</v>
      </c>
      <c r="M31" s="36"/>
      <c r="N31" s="36"/>
      <c r="O31" s="36"/>
    </row>
    <row r="32" spans="1:15" ht="12.75" customHeight="1" x14ac:dyDescent="0.2">
      <c r="A32" s="36"/>
      <c r="B32" s="36"/>
      <c r="C32" s="36"/>
      <c r="D32" s="36"/>
      <c r="E32" s="36"/>
      <c r="F32" s="36"/>
      <c r="G32" s="36"/>
      <c r="H32" s="36"/>
      <c r="I32" s="128"/>
      <c r="J32" s="129"/>
      <c r="K32" s="129"/>
      <c r="L32" s="129"/>
      <c r="M32" s="129"/>
      <c r="N32" s="129"/>
      <c r="O32" s="36"/>
    </row>
    <row r="33" spans="1:15" ht="13.5" thickBo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">
      <c r="A34" s="121"/>
      <c r="B34" s="131" t="s">
        <v>76</v>
      </c>
      <c r="C34" s="132"/>
      <c r="D34" s="132"/>
      <c r="E34" s="132"/>
      <c r="F34" s="132"/>
      <c r="G34" s="132"/>
      <c r="H34" s="133"/>
      <c r="I34" s="134" t="s">
        <v>83</v>
      </c>
      <c r="J34" s="135"/>
      <c r="K34" s="135"/>
      <c r="L34" s="135"/>
      <c r="M34" s="135"/>
      <c r="N34" s="135"/>
      <c r="O34" s="136"/>
    </row>
    <row r="35" spans="1:15" x14ac:dyDescent="0.2">
      <c r="A35" s="122"/>
      <c r="B35" s="83" t="s">
        <v>7</v>
      </c>
      <c r="C35" s="83" t="s">
        <v>26</v>
      </c>
      <c r="D35" s="83" t="s">
        <v>1</v>
      </c>
      <c r="E35" s="83" t="s">
        <v>3</v>
      </c>
      <c r="F35" s="83" t="s">
        <v>19</v>
      </c>
      <c r="G35" s="83" t="s">
        <v>27</v>
      </c>
      <c r="H35" s="84" t="s">
        <v>23</v>
      </c>
      <c r="I35" s="39" t="s">
        <v>7</v>
      </c>
      <c r="J35" s="39" t="s">
        <v>26</v>
      </c>
      <c r="K35" s="39" t="s">
        <v>1</v>
      </c>
      <c r="L35" s="39" t="s">
        <v>3</v>
      </c>
      <c r="M35" s="39" t="s">
        <v>19</v>
      </c>
      <c r="N35" s="39" t="s">
        <v>27</v>
      </c>
      <c r="O35" s="40" t="s">
        <v>23</v>
      </c>
    </row>
    <row r="36" spans="1:15" x14ac:dyDescent="0.2">
      <c r="A36" s="122"/>
      <c r="B36" s="85" t="s">
        <v>54</v>
      </c>
      <c r="C36" s="85" t="s">
        <v>2</v>
      </c>
      <c r="D36" s="85" t="s">
        <v>2</v>
      </c>
      <c r="E36" s="85" t="s">
        <v>4</v>
      </c>
      <c r="F36" s="85" t="s">
        <v>20</v>
      </c>
      <c r="G36" s="85" t="s">
        <v>28</v>
      </c>
      <c r="H36" s="86" t="s">
        <v>24</v>
      </c>
      <c r="I36" s="45" t="s">
        <v>54</v>
      </c>
      <c r="J36" s="45" t="s">
        <v>2</v>
      </c>
      <c r="K36" s="45" t="s">
        <v>2</v>
      </c>
      <c r="L36" s="45" t="s">
        <v>4</v>
      </c>
      <c r="M36" s="45" t="s">
        <v>20</v>
      </c>
      <c r="N36" s="45" t="s">
        <v>28</v>
      </c>
      <c r="O36" s="46" t="s">
        <v>24</v>
      </c>
    </row>
    <row r="37" spans="1:15" x14ac:dyDescent="0.2">
      <c r="A37" s="122"/>
      <c r="B37" s="85" t="s">
        <v>55</v>
      </c>
      <c r="C37" s="85" t="s">
        <v>5</v>
      </c>
      <c r="D37" s="85" t="s">
        <v>5</v>
      </c>
      <c r="E37" s="85" t="s">
        <v>5</v>
      </c>
      <c r="F37" s="85" t="s">
        <v>39</v>
      </c>
      <c r="G37" s="85" t="s">
        <v>21</v>
      </c>
      <c r="H37" s="86" t="s">
        <v>22</v>
      </c>
      <c r="I37" s="45" t="s">
        <v>55</v>
      </c>
      <c r="J37" s="45" t="s">
        <v>5</v>
      </c>
      <c r="K37" s="45" t="s">
        <v>5</v>
      </c>
      <c r="L37" s="45" t="s">
        <v>5</v>
      </c>
      <c r="M37" s="45" t="s">
        <v>40</v>
      </c>
      <c r="N37" s="45" t="s">
        <v>21</v>
      </c>
      <c r="O37" s="46" t="s">
        <v>22</v>
      </c>
    </row>
    <row r="38" spans="1:15" ht="26.25" thickBot="1" x14ac:dyDescent="0.25">
      <c r="A38" s="130"/>
      <c r="B38" s="85" t="s">
        <v>0</v>
      </c>
      <c r="C38" s="87" t="s">
        <v>0</v>
      </c>
      <c r="D38" s="85" t="s">
        <v>29</v>
      </c>
      <c r="E38" s="85" t="s">
        <v>6</v>
      </c>
      <c r="F38" s="85" t="s">
        <v>29</v>
      </c>
      <c r="G38" s="85" t="s">
        <v>6</v>
      </c>
      <c r="H38" s="86" t="s">
        <v>25</v>
      </c>
      <c r="I38" s="45" t="s">
        <v>0</v>
      </c>
      <c r="J38" s="47" t="s">
        <v>0</v>
      </c>
      <c r="K38" s="45" t="s">
        <v>29</v>
      </c>
      <c r="L38" s="45" t="s">
        <v>6</v>
      </c>
      <c r="M38" s="45" t="s">
        <v>29</v>
      </c>
      <c r="N38" s="45" t="s">
        <v>6</v>
      </c>
      <c r="O38" s="46" t="s">
        <v>25</v>
      </c>
    </row>
    <row r="39" spans="1:15" ht="38.25" x14ac:dyDescent="0.2">
      <c r="A39" s="30"/>
      <c r="B39" s="88">
        <v>12</v>
      </c>
      <c r="C39" s="89">
        <v>13</v>
      </c>
      <c r="D39" s="88">
        <v>14</v>
      </c>
      <c r="E39" s="88" t="s">
        <v>47</v>
      </c>
      <c r="F39" s="88" t="s">
        <v>48</v>
      </c>
      <c r="G39" s="88" t="s">
        <v>49</v>
      </c>
      <c r="H39" s="88" t="s">
        <v>60</v>
      </c>
      <c r="I39" s="30">
        <v>19</v>
      </c>
      <c r="J39" s="48">
        <v>20</v>
      </c>
      <c r="K39" s="30">
        <v>21</v>
      </c>
      <c r="L39" s="30" t="s">
        <v>51</v>
      </c>
      <c r="M39" s="30" t="s">
        <v>50</v>
      </c>
      <c r="N39" s="30" t="s">
        <v>52</v>
      </c>
      <c r="O39" s="30" t="s">
        <v>61</v>
      </c>
    </row>
    <row r="40" spans="1:15" x14ac:dyDescent="0.2">
      <c r="A40" s="30" t="s">
        <v>8</v>
      </c>
      <c r="B40" s="88"/>
      <c r="C40" s="88"/>
      <c r="D40" s="90">
        <f>H15*104.5/100</f>
        <v>0</v>
      </c>
      <c r="E40" s="90">
        <f>C40*D40/1000</f>
        <v>0</v>
      </c>
      <c r="F40" s="90">
        <f>H15</f>
        <v>0</v>
      </c>
      <c r="G40" s="90">
        <f>C40*F40/1000</f>
        <v>0</v>
      </c>
      <c r="H40" s="91"/>
      <c r="I40" s="30"/>
      <c r="J40" s="30"/>
      <c r="K40" s="53">
        <f>D40*104.7/100</f>
        <v>0</v>
      </c>
      <c r="L40" s="53">
        <f>J40*K40/1000</f>
        <v>0</v>
      </c>
      <c r="M40" s="53">
        <f>D40</f>
        <v>0</v>
      </c>
      <c r="N40" s="53">
        <f>J40*M40/1000</f>
        <v>0</v>
      </c>
      <c r="O40" s="52"/>
    </row>
    <row r="41" spans="1:15" ht="24.75" x14ac:dyDescent="0.2">
      <c r="A41" s="31" t="s">
        <v>53</v>
      </c>
      <c r="B41" s="92"/>
      <c r="C41" s="88"/>
      <c r="D41" s="90">
        <f>H16*104.5/100</f>
        <v>0</v>
      </c>
      <c r="E41" s="90">
        <f t="shared" ref="E41:E51" si="3">C41*D41/1000</f>
        <v>0</v>
      </c>
      <c r="F41" s="90">
        <f>H16</f>
        <v>0</v>
      </c>
      <c r="G41" s="90">
        <f t="shared" ref="G41:G51" si="4">C41*F41/1000</f>
        <v>0</v>
      </c>
      <c r="H41" s="91"/>
      <c r="I41" s="49"/>
      <c r="J41" s="30"/>
      <c r="K41" s="53">
        <f>D41*104.7/100</f>
        <v>0</v>
      </c>
      <c r="L41" s="53">
        <f t="shared" ref="L41:L51" si="5">J41*K41/1000</f>
        <v>0</v>
      </c>
      <c r="M41" s="53">
        <f>D41</f>
        <v>0</v>
      </c>
      <c r="N41" s="53">
        <f t="shared" ref="N41:N51" si="6">J41*M41/1000</f>
        <v>0</v>
      </c>
      <c r="O41" s="52"/>
    </row>
    <row r="42" spans="1:15" x14ac:dyDescent="0.2">
      <c r="A42" s="114" t="s">
        <v>85</v>
      </c>
      <c r="B42" s="92"/>
      <c r="C42" s="88"/>
      <c r="D42" s="90"/>
      <c r="E42" s="90"/>
      <c r="F42" s="90"/>
      <c r="G42" s="90"/>
      <c r="H42" s="91"/>
      <c r="I42" s="49"/>
      <c r="J42" s="30"/>
      <c r="K42" s="53"/>
      <c r="L42" s="53"/>
      <c r="M42" s="53"/>
      <c r="N42" s="53"/>
      <c r="O42" s="52"/>
    </row>
    <row r="43" spans="1:15" ht="25.5" x14ac:dyDescent="0.2">
      <c r="A43" s="114" t="s">
        <v>86</v>
      </c>
      <c r="B43" s="92"/>
      <c r="C43" s="88"/>
      <c r="D43" s="90"/>
      <c r="E43" s="90"/>
      <c r="F43" s="90"/>
      <c r="G43" s="90"/>
      <c r="H43" s="91"/>
      <c r="I43" s="49"/>
      <c r="J43" s="30"/>
      <c r="K43" s="53"/>
      <c r="L43" s="53"/>
      <c r="M43" s="53"/>
      <c r="N43" s="53"/>
      <c r="O43" s="52"/>
    </row>
    <row r="44" spans="1:15" x14ac:dyDescent="0.2">
      <c r="A44" s="114" t="s">
        <v>89</v>
      </c>
      <c r="B44" s="88"/>
      <c r="C44" s="88"/>
      <c r="D44" s="90">
        <f>H19*104.5/100</f>
        <v>0</v>
      </c>
      <c r="E44" s="90">
        <f t="shared" si="3"/>
        <v>0</v>
      </c>
      <c r="F44" s="90">
        <f>H19</f>
        <v>0</v>
      </c>
      <c r="G44" s="90">
        <f t="shared" si="4"/>
        <v>0</v>
      </c>
      <c r="H44" s="91"/>
      <c r="I44" s="38"/>
      <c r="J44" s="30"/>
      <c r="K44" s="53">
        <f>D44*104.7/100</f>
        <v>0</v>
      </c>
      <c r="L44" s="53">
        <f t="shared" si="5"/>
        <v>0</v>
      </c>
      <c r="M44" s="53">
        <f t="shared" ref="M44:M51" si="7">D44</f>
        <v>0</v>
      </c>
      <c r="N44" s="53">
        <f t="shared" si="6"/>
        <v>0</v>
      </c>
      <c r="O44" s="52"/>
    </row>
    <row r="45" spans="1:15" x14ac:dyDescent="0.2">
      <c r="A45" s="114" t="s">
        <v>98</v>
      </c>
      <c r="B45" s="88"/>
      <c r="C45" s="88"/>
      <c r="D45" s="90"/>
      <c r="E45" s="90"/>
      <c r="F45" s="90"/>
      <c r="G45" s="90"/>
      <c r="H45" s="91"/>
      <c r="I45" s="38"/>
      <c r="J45" s="30"/>
      <c r="K45" s="53"/>
      <c r="L45" s="53"/>
      <c r="M45" s="53"/>
      <c r="N45" s="53"/>
      <c r="O45" s="52"/>
    </row>
    <row r="46" spans="1:15" x14ac:dyDescent="0.2">
      <c r="A46" s="32" t="s">
        <v>11</v>
      </c>
      <c r="B46" s="88">
        <v>1062</v>
      </c>
      <c r="C46" s="88">
        <v>928</v>
      </c>
      <c r="D46" s="90">
        <f>H21*103.1/100</f>
        <v>114373.30063891891</v>
      </c>
      <c r="E46" s="90">
        <f t="shared" si="3"/>
        <v>106138.42299291675</v>
      </c>
      <c r="F46" s="90">
        <f>H21</f>
        <v>110934.33621621622</v>
      </c>
      <c r="G46" s="90">
        <f t="shared" si="4"/>
        <v>102947.06400864865</v>
      </c>
      <c r="H46" s="91">
        <f>G46/I21*100</f>
        <v>100.10787486515642</v>
      </c>
      <c r="I46" s="38">
        <v>1063</v>
      </c>
      <c r="J46" s="30">
        <v>930</v>
      </c>
      <c r="K46" s="53">
        <f>D46*103.9/100</f>
        <v>118833.85936383676</v>
      </c>
      <c r="L46" s="53">
        <f t="shared" si="5"/>
        <v>110515.48920836818</v>
      </c>
      <c r="M46" s="53">
        <f t="shared" si="7"/>
        <v>114373.30063891891</v>
      </c>
      <c r="N46" s="53">
        <f t="shared" si="6"/>
        <v>106367.16959419459</v>
      </c>
      <c r="O46" s="52">
        <f>N46/E46*100</f>
        <v>100.21551724137932</v>
      </c>
    </row>
    <row r="47" spans="1:15" x14ac:dyDescent="0.2">
      <c r="A47" s="32" t="s">
        <v>12</v>
      </c>
      <c r="B47" s="88"/>
      <c r="C47" s="88"/>
      <c r="D47" s="90">
        <f>H22*103.2/100</f>
        <v>0</v>
      </c>
      <c r="E47" s="90">
        <f t="shared" si="3"/>
        <v>0</v>
      </c>
      <c r="F47" s="90"/>
      <c r="G47" s="90">
        <f t="shared" si="4"/>
        <v>0</v>
      </c>
      <c r="H47" s="91"/>
      <c r="I47" s="38"/>
      <c r="J47" s="52"/>
      <c r="K47" s="53">
        <f>D47*103.9/100</f>
        <v>0</v>
      </c>
      <c r="L47" s="53">
        <f t="shared" si="5"/>
        <v>0</v>
      </c>
      <c r="M47" s="53">
        <f t="shared" si="7"/>
        <v>0</v>
      </c>
      <c r="N47" s="53">
        <f t="shared" si="6"/>
        <v>0</v>
      </c>
      <c r="O47" s="52"/>
    </row>
    <row r="48" spans="1:15" x14ac:dyDescent="0.2">
      <c r="A48" s="32" t="s">
        <v>13</v>
      </c>
      <c r="B48" s="88"/>
      <c r="C48" s="88"/>
      <c r="D48" s="90">
        <f>H23*103.2/100</f>
        <v>0</v>
      </c>
      <c r="E48" s="90">
        <f t="shared" si="3"/>
        <v>0</v>
      </c>
      <c r="F48" s="90">
        <f>H23</f>
        <v>0</v>
      </c>
      <c r="G48" s="90">
        <f t="shared" si="4"/>
        <v>0</v>
      </c>
      <c r="H48" s="91"/>
      <c r="I48" s="38"/>
      <c r="J48" s="30"/>
      <c r="K48" s="53">
        <f>D48*103.9/100</f>
        <v>0</v>
      </c>
      <c r="L48" s="53">
        <f t="shared" si="5"/>
        <v>0</v>
      </c>
      <c r="M48" s="53">
        <f t="shared" si="7"/>
        <v>0</v>
      </c>
      <c r="N48" s="53">
        <f t="shared" si="6"/>
        <v>0</v>
      </c>
      <c r="O48" s="52"/>
    </row>
    <row r="49" spans="1:15" x14ac:dyDescent="0.2">
      <c r="A49" s="32" t="s">
        <v>14</v>
      </c>
      <c r="B49" s="88"/>
      <c r="C49" s="90"/>
      <c r="D49" s="90">
        <f>H24*103.2/100</f>
        <v>0</v>
      </c>
      <c r="E49" s="90">
        <f t="shared" si="3"/>
        <v>0</v>
      </c>
      <c r="F49" s="90">
        <f>H24</f>
        <v>0</v>
      </c>
      <c r="G49" s="90">
        <f t="shared" si="4"/>
        <v>0</v>
      </c>
      <c r="H49" s="91"/>
      <c r="I49" s="38"/>
      <c r="J49" s="30"/>
      <c r="K49" s="53">
        <f>D49*103.9/100</f>
        <v>0</v>
      </c>
      <c r="L49" s="53">
        <f t="shared" si="5"/>
        <v>0</v>
      </c>
      <c r="M49" s="53">
        <f t="shared" si="7"/>
        <v>0</v>
      </c>
      <c r="N49" s="53">
        <f t="shared" si="6"/>
        <v>0</v>
      </c>
      <c r="O49" s="52"/>
    </row>
    <row r="50" spans="1:15" x14ac:dyDescent="0.2">
      <c r="A50" s="32" t="s">
        <v>15</v>
      </c>
      <c r="B50" s="88">
        <v>20509</v>
      </c>
      <c r="C50" s="88">
        <v>19780</v>
      </c>
      <c r="D50" s="90">
        <f>H25*103.1/100</f>
        <v>28653.800503597482</v>
      </c>
      <c r="E50" s="90">
        <f t="shared" si="3"/>
        <v>566772.17396115814</v>
      </c>
      <c r="F50" s="90">
        <f>H25</f>
        <v>27792.241031617348</v>
      </c>
      <c r="G50" s="90">
        <f t="shared" si="4"/>
        <v>549730.52760539111</v>
      </c>
      <c r="H50" s="91">
        <f t="shared" ref="H50:H55" si="8">G50/I25*100</f>
        <v>100.20263424518743</v>
      </c>
      <c r="I50" s="38">
        <v>20510</v>
      </c>
      <c r="J50" s="30">
        <v>19850</v>
      </c>
      <c r="K50" s="53">
        <f>D50*103.9/100</f>
        <v>29771.298723237785</v>
      </c>
      <c r="L50" s="53">
        <f t="shared" si="5"/>
        <v>590960.27965627005</v>
      </c>
      <c r="M50" s="53">
        <f t="shared" si="7"/>
        <v>28653.800503597482</v>
      </c>
      <c r="N50" s="53">
        <f t="shared" si="6"/>
        <v>568777.93999641004</v>
      </c>
      <c r="O50" s="52">
        <f t="shared" ref="O50:O55" si="9">N50/E50*100</f>
        <v>100.35389282103135</v>
      </c>
    </row>
    <row r="51" spans="1:15" x14ac:dyDescent="0.2">
      <c r="A51" s="32" t="s">
        <v>16</v>
      </c>
      <c r="B51" s="88"/>
      <c r="C51" s="88"/>
      <c r="D51" s="90">
        <f>H26*105.3/100</f>
        <v>0</v>
      </c>
      <c r="E51" s="90">
        <f t="shared" si="3"/>
        <v>0</v>
      </c>
      <c r="F51" s="90">
        <f>H26</f>
        <v>0</v>
      </c>
      <c r="G51" s="90">
        <f t="shared" si="4"/>
        <v>0</v>
      </c>
      <c r="H51" s="91" t="e">
        <f t="shared" si="8"/>
        <v>#DIV/0!</v>
      </c>
      <c r="I51" s="38"/>
      <c r="J51" s="30"/>
      <c r="K51" s="53">
        <f>D51*103.4/100</f>
        <v>0</v>
      </c>
      <c r="L51" s="53">
        <f t="shared" si="5"/>
        <v>0</v>
      </c>
      <c r="M51" s="53">
        <f t="shared" si="7"/>
        <v>0</v>
      </c>
      <c r="N51" s="53">
        <f t="shared" si="6"/>
        <v>0</v>
      </c>
      <c r="O51" s="52" t="e">
        <f t="shared" si="9"/>
        <v>#DIV/0!</v>
      </c>
    </row>
    <row r="52" spans="1:15" ht="25.5" x14ac:dyDescent="0.2">
      <c r="A52" s="68" t="s">
        <v>17</v>
      </c>
      <c r="B52" s="83" t="s">
        <v>18</v>
      </c>
      <c r="C52" s="83" t="s">
        <v>18</v>
      </c>
      <c r="D52" s="83" t="s">
        <v>18</v>
      </c>
      <c r="E52" s="83"/>
      <c r="F52" s="83" t="s">
        <v>18</v>
      </c>
      <c r="G52" s="83"/>
      <c r="H52" s="91" t="e">
        <f t="shared" si="8"/>
        <v>#DIV/0!</v>
      </c>
      <c r="I52" s="68" t="s">
        <v>18</v>
      </c>
      <c r="J52" s="74" t="s">
        <v>18</v>
      </c>
      <c r="K52" s="53" t="s">
        <v>18</v>
      </c>
      <c r="L52" s="39"/>
      <c r="M52" s="39" t="s">
        <v>18</v>
      </c>
      <c r="N52" s="39"/>
      <c r="O52" s="52" t="e">
        <f t="shared" si="9"/>
        <v>#DIV/0!</v>
      </c>
    </row>
    <row r="53" spans="1:15" ht="66.75" customHeight="1" x14ac:dyDescent="0.2">
      <c r="A53" s="115" t="s">
        <v>87</v>
      </c>
      <c r="B53" s="88" t="s">
        <v>18</v>
      </c>
      <c r="C53" s="88" t="s">
        <v>18</v>
      </c>
      <c r="D53" s="88" t="s">
        <v>18</v>
      </c>
      <c r="E53" s="88"/>
      <c r="F53" s="88" t="s">
        <v>18</v>
      </c>
      <c r="G53" s="88"/>
      <c r="H53" s="91" t="e">
        <f t="shared" si="8"/>
        <v>#DIV/0!</v>
      </c>
      <c r="I53" s="38" t="s">
        <v>18</v>
      </c>
      <c r="J53" s="30" t="s">
        <v>18</v>
      </c>
      <c r="K53" s="30" t="s">
        <v>18</v>
      </c>
      <c r="L53" s="30"/>
      <c r="M53" s="50" t="s">
        <v>18</v>
      </c>
      <c r="N53" s="30"/>
      <c r="O53" s="52" t="e">
        <f t="shared" si="9"/>
        <v>#DIV/0!</v>
      </c>
    </row>
    <row r="54" spans="1:15" ht="51.75" thickBot="1" x14ac:dyDescent="0.25">
      <c r="A54" s="116" t="s">
        <v>88</v>
      </c>
      <c r="B54" s="88" t="s">
        <v>18</v>
      </c>
      <c r="C54" s="88" t="s">
        <v>18</v>
      </c>
      <c r="D54" s="88" t="s">
        <v>18</v>
      </c>
      <c r="E54" s="88"/>
      <c r="F54" s="88" t="s">
        <v>18</v>
      </c>
      <c r="G54" s="88"/>
      <c r="H54" s="91" t="e">
        <f t="shared" si="8"/>
        <v>#DIV/0!</v>
      </c>
      <c r="I54" s="38" t="s">
        <v>18</v>
      </c>
      <c r="J54" s="30" t="s">
        <v>18</v>
      </c>
      <c r="K54" s="118" t="s">
        <v>18</v>
      </c>
      <c r="L54" s="30"/>
      <c r="M54" s="50" t="s">
        <v>18</v>
      </c>
      <c r="N54" s="30"/>
      <c r="O54" s="52" t="e">
        <f t="shared" si="9"/>
        <v>#DIV/0!</v>
      </c>
    </row>
    <row r="55" spans="1:15" ht="107.25" customHeight="1" thickBot="1" x14ac:dyDescent="0.25">
      <c r="A55" s="35" t="s">
        <v>97</v>
      </c>
      <c r="B55" s="95" t="s">
        <v>18</v>
      </c>
      <c r="C55" s="95" t="s">
        <v>18</v>
      </c>
      <c r="D55" s="95" t="s">
        <v>18</v>
      </c>
      <c r="E55" s="96">
        <f>E46+E50</f>
        <v>672910.59695407492</v>
      </c>
      <c r="F55" s="96" t="s">
        <v>18</v>
      </c>
      <c r="G55" s="96">
        <f>G46+G50</f>
        <v>652677.59161403973</v>
      </c>
      <c r="H55" s="91">
        <f t="shared" si="8"/>
        <v>100.18075082333688</v>
      </c>
      <c r="I55" s="96" t="s">
        <v>18</v>
      </c>
      <c r="J55" s="96" t="s">
        <v>18</v>
      </c>
      <c r="K55" s="96" t="s">
        <v>18</v>
      </c>
      <c r="L55" s="96">
        <f>L46+L50</f>
        <v>701475.76886463817</v>
      </c>
      <c r="M55" s="96" t="s">
        <v>18</v>
      </c>
      <c r="N55" s="96">
        <f>N46+N50</f>
        <v>675145.10959060467</v>
      </c>
      <c r="O55" s="52">
        <f t="shared" si="9"/>
        <v>100.33206679262361</v>
      </c>
    </row>
    <row r="56" spans="1:15" x14ac:dyDescent="0.2">
      <c r="A56" s="99"/>
      <c r="B56" s="36"/>
      <c r="C56" s="36"/>
      <c r="D56" s="36"/>
      <c r="E56" s="36"/>
      <c r="F56" s="36"/>
      <c r="G56" s="36"/>
      <c r="H56" s="66">
        <f>E55/I30/H55*10000</f>
        <v>103.1</v>
      </c>
      <c r="I56" s="36"/>
      <c r="J56" s="36"/>
      <c r="K56" s="36"/>
      <c r="L56" s="36"/>
      <c r="M56" s="36"/>
      <c r="N56" s="36"/>
      <c r="O56" s="72">
        <f>L55/E55/O55*10000</f>
        <v>103.89999999999998</v>
      </c>
    </row>
    <row r="57" spans="1:15" ht="12.75" customHeight="1" x14ac:dyDescent="0.2">
      <c r="A57" s="99"/>
      <c r="B57" s="36"/>
      <c r="C57" s="36"/>
      <c r="D57" s="137"/>
      <c r="E57" s="137"/>
      <c r="F57" s="137"/>
      <c r="G57" s="137"/>
      <c r="H57" s="137"/>
      <c r="I57" s="108"/>
      <c r="J57" s="36"/>
      <c r="K57" s="36"/>
      <c r="L57" s="36"/>
      <c r="M57" s="36"/>
      <c r="N57" s="36"/>
      <c r="O57" s="36"/>
    </row>
    <row r="58" spans="1:15" x14ac:dyDescent="0.2">
      <c r="A58" s="36"/>
      <c r="B58" s="36"/>
      <c r="C58" s="36"/>
      <c r="D58" s="137"/>
      <c r="E58" s="137"/>
      <c r="F58" s="137"/>
      <c r="G58" s="137"/>
      <c r="H58" s="137"/>
      <c r="I58" s="44"/>
      <c r="J58" s="36"/>
      <c r="K58" s="36"/>
      <c r="L58" s="36"/>
      <c r="M58" s="36"/>
      <c r="N58" s="36"/>
      <c r="O58" s="36"/>
    </row>
    <row r="59" spans="1:15" ht="13.5" thickBot="1" x14ac:dyDescent="0.25">
      <c r="A59" s="36"/>
      <c r="B59" s="8"/>
      <c r="C59" s="8"/>
      <c r="D59" s="8"/>
      <c r="E59" s="8"/>
      <c r="F59" s="8"/>
      <c r="G59" s="8"/>
      <c r="H59" s="8"/>
      <c r="I59" s="5"/>
      <c r="J59" s="8"/>
      <c r="K59" s="8"/>
      <c r="L59" s="8"/>
      <c r="M59" s="8"/>
      <c r="N59" s="8"/>
      <c r="O59" s="8"/>
    </row>
    <row r="60" spans="1:15" x14ac:dyDescent="0.2">
      <c r="A60" s="121"/>
      <c r="B60" s="124" t="s">
        <v>103</v>
      </c>
      <c r="C60" s="125"/>
      <c r="D60" s="125"/>
      <c r="E60" s="125"/>
      <c r="F60" s="125"/>
      <c r="G60" s="125"/>
      <c r="H60" s="126"/>
      <c r="I60" s="5"/>
      <c r="J60" s="8"/>
      <c r="K60" s="8"/>
      <c r="L60" s="8"/>
      <c r="M60" s="8"/>
      <c r="N60" s="8"/>
      <c r="O60" s="8"/>
    </row>
    <row r="61" spans="1:15" x14ac:dyDescent="0.2">
      <c r="A61" s="122"/>
      <c r="B61" s="10" t="s">
        <v>7</v>
      </c>
      <c r="C61" s="10" t="s">
        <v>26</v>
      </c>
      <c r="D61" s="10" t="s">
        <v>1</v>
      </c>
      <c r="E61" s="14" t="s">
        <v>3</v>
      </c>
      <c r="F61" s="10" t="s">
        <v>19</v>
      </c>
      <c r="G61" s="14" t="s">
        <v>27</v>
      </c>
      <c r="H61" s="25" t="s">
        <v>23</v>
      </c>
      <c r="I61" s="5"/>
      <c r="J61" s="8"/>
      <c r="K61" s="8"/>
      <c r="L61" s="8"/>
      <c r="M61" s="8"/>
      <c r="N61" s="8"/>
      <c r="O61" s="8"/>
    </row>
    <row r="62" spans="1:15" x14ac:dyDescent="0.2">
      <c r="A62" s="122"/>
      <c r="B62" s="15" t="s">
        <v>42</v>
      </c>
      <c r="C62" s="15" t="s">
        <v>2</v>
      </c>
      <c r="D62" s="15" t="s">
        <v>2</v>
      </c>
      <c r="E62" s="18" t="s">
        <v>4</v>
      </c>
      <c r="F62" s="15" t="s">
        <v>20</v>
      </c>
      <c r="G62" s="18" t="s">
        <v>28</v>
      </c>
      <c r="H62" s="26" t="s">
        <v>24</v>
      </c>
      <c r="I62" s="5"/>
      <c r="J62" s="8"/>
      <c r="K62" s="8"/>
      <c r="L62" s="8"/>
      <c r="M62" s="8"/>
      <c r="N62" s="8"/>
      <c r="O62" s="8"/>
    </row>
    <row r="63" spans="1:15" x14ac:dyDescent="0.2">
      <c r="A63" s="122"/>
      <c r="B63" s="15" t="s">
        <v>0</v>
      </c>
      <c r="C63" s="15" t="s">
        <v>5</v>
      </c>
      <c r="D63" s="15" t="s">
        <v>5</v>
      </c>
      <c r="E63" s="18" t="s">
        <v>5</v>
      </c>
      <c r="F63" s="15" t="s">
        <v>41</v>
      </c>
      <c r="G63" s="18" t="s">
        <v>21</v>
      </c>
      <c r="H63" s="26" t="s">
        <v>22</v>
      </c>
      <c r="I63" s="5"/>
      <c r="J63" s="8"/>
      <c r="K63" s="8"/>
      <c r="L63" s="8"/>
      <c r="M63" s="8"/>
      <c r="N63" s="8"/>
      <c r="O63" s="8"/>
    </row>
    <row r="64" spans="1:15" x14ac:dyDescent="0.2">
      <c r="A64" s="123"/>
      <c r="B64" s="29"/>
      <c r="C64" s="27" t="s">
        <v>0</v>
      </c>
      <c r="D64" s="15" t="s">
        <v>29</v>
      </c>
      <c r="E64" s="18" t="s">
        <v>6</v>
      </c>
      <c r="F64" s="15" t="s">
        <v>29</v>
      </c>
      <c r="G64" s="18" t="s">
        <v>6</v>
      </c>
      <c r="H64" s="26" t="s">
        <v>25</v>
      </c>
      <c r="I64" s="5"/>
      <c r="J64" s="8"/>
      <c r="K64" s="8"/>
      <c r="L64" s="8"/>
      <c r="M64" s="8"/>
      <c r="N64" s="8"/>
      <c r="O64" s="8"/>
    </row>
    <row r="65" spans="1:15" x14ac:dyDescent="0.2">
      <c r="A65" s="30"/>
      <c r="B65" s="22">
        <v>26</v>
      </c>
      <c r="C65" s="28">
        <v>27</v>
      </c>
      <c r="D65" s="20">
        <v>28</v>
      </c>
      <c r="E65" s="21" t="s">
        <v>57</v>
      </c>
      <c r="F65" s="20" t="s">
        <v>56</v>
      </c>
      <c r="G65" s="21" t="s">
        <v>58</v>
      </c>
      <c r="H65" s="21" t="s">
        <v>62</v>
      </c>
      <c r="I65" s="5"/>
      <c r="J65" s="8"/>
      <c r="K65" s="8"/>
      <c r="L65" s="8"/>
      <c r="M65" s="8"/>
      <c r="N65" s="8"/>
      <c r="O65" s="8"/>
    </row>
    <row r="66" spans="1:15" x14ac:dyDescent="0.2">
      <c r="A66" s="30" t="s">
        <v>8</v>
      </c>
      <c r="B66" s="22"/>
      <c r="C66" s="67"/>
      <c r="D66" s="76">
        <f>K40*104.4/100</f>
        <v>0</v>
      </c>
      <c r="E66" s="76">
        <f>D66*C66/1000</f>
        <v>0</v>
      </c>
      <c r="F66" s="76">
        <f>K40</f>
        <v>0</v>
      </c>
      <c r="G66" s="76">
        <f>C66*F66/1000</f>
        <v>0</v>
      </c>
      <c r="H66" s="69"/>
      <c r="I66" s="5"/>
      <c r="J66" s="8"/>
      <c r="K66" s="8"/>
      <c r="L66" s="8"/>
      <c r="M66" s="8"/>
      <c r="N66" s="8"/>
      <c r="O66" s="8"/>
    </row>
    <row r="67" spans="1:15" ht="25.5" x14ac:dyDescent="0.2">
      <c r="A67" s="32" t="s">
        <v>9</v>
      </c>
      <c r="B67" s="22"/>
      <c r="C67" s="67"/>
      <c r="D67" s="76">
        <f>K41*104.4/100</f>
        <v>0</v>
      </c>
      <c r="E67" s="76">
        <f t="shared" ref="E67:E77" si="10">D67*C67/1000</f>
        <v>0</v>
      </c>
      <c r="F67" s="76">
        <f>K41</f>
        <v>0</v>
      </c>
      <c r="G67" s="76">
        <f t="shared" ref="G67:G76" si="11">C67*F67/1000</f>
        <v>0</v>
      </c>
      <c r="H67" s="69"/>
      <c r="I67" s="5"/>
      <c r="J67" s="8"/>
      <c r="K67" s="8"/>
      <c r="L67" s="8"/>
      <c r="M67" s="8"/>
      <c r="N67" s="8"/>
      <c r="O67" s="8"/>
    </row>
    <row r="68" spans="1:15" x14ac:dyDescent="0.2">
      <c r="A68" s="114" t="s">
        <v>85</v>
      </c>
      <c r="B68" s="22"/>
      <c r="C68" s="67"/>
      <c r="D68" s="76"/>
      <c r="E68" s="76"/>
      <c r="F68" s="76"/>
      <c r="G68" s="76"/>
      <c r="H68" s="69"/>
      <c r="I68" s="5"/>
      <c r="J68" s="8"/>
      <c r="K68" s="8"/>
      <c r="L68" s="8"/>
      <c r="M68" s="8"/>
      <c r="N68" s="8"/>
      <c r="O68" s="8"/>
    </row>
    <row r="69" spans="1:15" ht="25.5" x14ac:dyDescent="0.2">
      <c r="A69" s="114" t="s">
        <v>86</v>
      </c>
      <c r="B69" s="22"/>
      <c r="C69" s="67"/>
      <c r="D69" s="76"/>
      <c r="E69" s="76"/>
      <c r="F69" s="76"/>
      <c r="G69" s="76"/>
      <c r="H69" s="69"/>
      <c r="I69" s="5"/>
      <c r="J69" s="8"/>
      <c r="K69" s="8"/>
      <c r="L69" s="8"/>
      <c r="M69" s="8"/>
      <c r="N69" s="8"/>
      <c r="O69" s="8"/>
    </row>
    <row r="70" spans="1:15" x14ac:dyDescent="0.2">
      <c r="A70" s="114" t="s">
        <v>89</v>
      </c>
      <c r="B70" s="22"/>
      <c r="C70" s="67"/>
      <c r="D70" s="76">
        <f>K44*104.4/100</f>
        <v>0</v>
      </c>
      <c r="E70" s="76">
        <f t="shared" si="10"/>
        <v>0</v>
      </c>
      <c r="F70" s="76">
        <f>K44</f>
        <v>0</v>
      </c>
      <c r="G70" s="76">
        <f t="shared" si="11"/>
        <v>0</v>
      </c>
      <c r="H70" s="69"/>
      <c r="I70" s="5"/>
      <c r="J70" s="8"/>
      <c r="K70" s="8"/>
      <c r="L70" s="8"/>
      <c r="M70" s="8"/>
      <c r="N70" s="8"/>
      <c r="O70" s="8"/>
    </row>
    <row r="71" spans="1:15" x14ac:dyDescent="0.2">
      <c r="A71" s="114" t="s">
        <v>98</v>
      </c>
      <c r="B71" s="22"/>
      <c r="C71" s="67"/>
      <c r="D71" s="76"/>
      <c r="E71" s="76"/>
      <c r="F71" s="76"/>
      <c r="G71" s="76"/>
      <c r="H71" s="69"/>
      <c r="I71" s="5"/>
      <c r="J71" s="8"/>
      <c r="K71" s="8"/>
      <c r="L71" s="8"/>
      <c r="M71" s="8"/>
      <c r="N71" s="8"/>
      <c r="O71" s="8"/>
    </row>
    <row r="72" spans="1:15" x14ac:dyDescent="0.2">
      <c r="A72" s="32" t="s">
        <v>11</v>
      </c>
      <c r="B72" s="22">
        <v>1064</v>
      </c>
      <c r="C72" s="67">
        <v>932</v>
      </c>
      <c r="D72" s="76">
        <f>K46*103.9/100</f>
        <v>123468.3798790264</v>
      </c>
      <c r="E72" s="76">
        <f t="shared" si="10"/>
        <v>115072.5300472526</v>
      </c>
      <c r="F72" s="76">
        <f>K46</f>
        <v>118833.85936383676</v>
      </c>
      <c r="G72" s="76">
        <f t="shared" si="11"/>
        <v>110753.15692709586</v>
      </c>
      <c r="H72" s="69">
        <f>G72/L46*100</f>
        <v>100.21505376344086</v>
      </c>
      <c r="I72" s="5"/>
      <c r="J72" s="8"/>
      <c r="K72" s="8"/>
      <c r="L72" s="8"/>
      <c r="M72" s="8"/>
      <c r="N72" s="8"/>
      <c r="O72" s="8"/>
    </row>
    <row r="73" spans="1:15" x14ac:dyDescent="0.2">
      <c r="A73" s="32" t="s">
        <v>12</v>
      </c>
      <c r="B73" s="22"/>
      <c r="C73" s="67"/>
      <c r="D73" s="76">
        <f>K47*103.9/100</f>
        <v>0</v>
      </c>
      <c r="E73" s="76">
        <f t="shared" si="10"/>
        <v>0</v>
      </c>
      <c r="F73" s="76">
        <f>K47</f>
        <v>0</v>
      </c>
      <c r="G73" s="76">
        <f t="shared" si="11"/>
        <v>0</v>
      </c>
      <c r="H73" s="69"/>
      <c r="I73" s="5"/>
      <c r="J73" s="8"/>
      <c r="K73" s="8"/>
      <c r="L73" s="8"/>
      <c r="M73" s="8"/>
      <c r="N73" s="8"/>
      <c r="O73" s="8"/>
    </row>
    <row r="74" spans="1:15" x14ac:dyDescent="0.2">
      <c r="A74" s="32" t="s">
        <v>13</v>
      </c>
      <c r="B74" s="22"/>
      <c r="C74" s="67"/>
      <c r="D74" s="76">
        <f>K48*103.9/100</f>
        <v>0</v>
      </c>
      <c r="E74" s="76"/>
      <c r="F74" s="76">
        <f>K48</f>
        <v>0</v>
      </c>
      <c r="G74" s="76">
        <f t="shared" si="11"/>
        <v>0</v>
      </c>
      <c r="H74" s="69"/>
      <c r="I74" s="5"/>
      <c r="J74" s="8"/>
      <c r="K74" s="8"/>
      <c r="L74" s="8"/>
      <c r="M74" s="8"/>
      <c r="N74" s="8"/>
      <c r="O74" s="8"/>
    </row>
    <row r="75" spans="1:15" x14ac:dyDescent="0.2">
      <c r="A75" s="32" t="s">
        <v>14</v>
      </c>
      <c r="B75" s="22"/>
      <c r="C75" s="67"/>
      <c r="D75" s="76">
        <f>K49*103.9/100</f>
        <v>0</v>
      </c>
      <c r="E75" s="76">
        <f t="shared" si="10"/>
        <v>0</v>
      </c>
      <c r="F75" s="76">
        <f>K49</f>
        <v>0</v>
      </c>
      <c r="G75" s="76">
        <f t="shared" si="11"/>
        <v>0</v>
      </c>
      <c r="H75" s="69"/>
      <c r="I75" s="5"/>
      <c r="J75" s="8"/>
      <c r="K75" s="8"/>
      <c r="L75" s="8"/>
      <c r="M75" s="8"/>
      <c r="N75" s="8"/>
      <c r="O75" s="8"/>
    </row>
    <row r="76" spans="1:15" x14ac:dyDescent="0.2">
      <c r="A76" s="32" t="s">
        <v>15</v>
      </c>
      <c r="B76" s="22">
        <v>20511</v>
      </c>
      <c r="C76" s="67">
        <v>19930</v>
      </c>
      <c r="D76" s="76">
        <f>K50*103.9/100</f>
        <v>30932.379373444062</v>
      </c>
      <c r="E76" s="76">
        <f t="shared" si="10"/>
        <v>616482.32091274008</v>
      </c>
      <c r="F76" s="76">
        <f>K50</f>
        <v>29771.298723237785</v>
      </c>
      <c r="G76" s="76">
        <f t="shared" si="11"/>
        <v>593341.98355412914</v>
      </c>
      <c r="H76" s="69">
        <f>G76/L50*100</f>
        <v>100.40302267002521</v>
      </c>
      <c r="I76" s="5"/>
      <c r="J76" s="8"/>
      <c r="K76" s="8"/>
      <c r="L76" s="8"/>
      <c r="M76" s="8"/>
      <c r="N76" s="8"/>
      <c r="O76" s="8"/>
    </row>
    <row r="77" spans="1:15" x14ac:dyDescent="0.2">
      <c r="A77" s="32" t="s">
        <v>16</v>
      </c>
      <c r="B77" s="22"/>
      <c r="C77" s="22"/>
      <c r="D77" s="76">
        <f>K51*104.4/100</f>
        <v>0</v>
      </c>
      <c r="E77" s="76">
        <f t="shared" si="10"/>
        <v>0</v>
      </c>
      <c r="F77" s="77"/>
      <c r="G77" s="77"/>
      <c r="H77" s="69"/>
      <c r="I77" s="5"/>
      <c r="J77" s="8"/>
      <c r="K77" s="8"/>
      <c r="L77" s="8"/>
      <c r="M77" s="8"/>
      <c r="N77" s="8"/>
      <c r="O77" s="8"/>
    </row>
    <row r="78" spans="1:15" ht="25.5" x14ac:dyDescent="0.2">
      <c r="A78" s="32" t="s">
        <v>17</v>
      </c>
      <c r="B78" s="10" t="s">
        <v>18</v>
      </c>
      <c r="C78" s="10" t="s">
        <v>18</v>
      </c>
      <c r="D78" s="78" t="s">
        <v>18</v>
      </c>
      <c r="E78" s="78"/>
      <c r="F78" s="78" t="s">
        <v>18</v>
      </c>
      <c r="G78" s="78"/>
      <c r="H78" s="69"/>
      <c r="I78" s="5"/>
      <c r="J78" s="8"/>
      <c r="K78" s="8"/>
      <c r="L78" s="8"/>
      <c r="M78" s="8"/>
      <c r="N78" s="8"/>
      <c r="O78" s="8"/>
    </row>
    <row r="79" spans="1:15" ht="51" x14ac:dyDescent="0.2">
      <c r="A79" s="115" t="s">
        <v>87</v>
      </c>
      <c r="B79" s="20" t="s">
        <v>18</v>
      </c>
      <c r="C79" s="20" t="s">
        <v>18</v>
      </c>
      <c r="D79" s="79" t="s">
        <v>18</v>
      </c>
      <c r="E79" s="79"/>
      <c r="F79" s="79" t="s">
        <v>18</v>
      </c>
      <c r="G79" s="78"/>
      <c r="H79" s="69"/>
      <c r="I79" s="5"/>
      <c r="J79" s="8"/>
      <c r="K79" s="8"/>
      <c r="L79" s="8"/>
      <c r="M79" s="8"/>
      <c r="N79" s="8"/>
      <c r="O79" s="8"/>
    </row>
    <row r="80" spans="1:15" ht="51.75" thickBot="1" x14ac:dyDescent="0.25">
      <c r="A80" s="116" t="s">
        <v>88</v>
      </c>
      <c r="B80" s="20" t="s">
        <v>18</v>
      </c>
      <c r="C80" s="20" t="s">
        <v>18</v>
      </c>
      <c r="D80" s="79" t="s">
        <v>18</v>
      </c>
      <c r="E80" s="79"/>
      <c r="F80" s="79" t="s">
        <v>18</v>
      </c>
      <c r="G80" s="78"/>
      <c r="H80" s="69"/>
      <c r="I80" s="8"/>
      <c r="J80" s="8"/>
      <c r="K80" s="8"/>
      <c r="L80" s="8"/>
      <c r="M80" s="8"/>
      <c r="N80" s="8"/>
      <c r="O80" s="8"/>
    </row>
    <row r="81" spans="1:15" ht="102.75" thickBot="1" x14ac:dyDescent="0.25">
      <c r="A81" s="35" t="s">
        <v>97</v>
      </c>
      <c r="B81" s="23" t="s">
        <v>18</v>
      </c>
      <c r="C81" s="23" t="s">
        <v>18</v>
      </c>
      <c r="D81" s="80" t="s">
        <v>18</v>
      </c>
      <c r="E81" s="81">
        <f>E72+E76</f>
        <v>731554.85095999273</v>
      </c>
      <c r="F81" s="82" t="s">
        <v>18</v>
      </c>
      <c r="G81" s="81">
        <f>G72+G76</f>
        <v>704095.14048122498</v>
      </c>
      <c r="H81" s="69">
        <f>G81/L55*100</f>
        <v>100.37340870958755</v>
      </c>
      <c r="I81" s="5"/>
      <c r="J81" s="8"/>
      <c r="K81" s="8"/>
      <c r="L81" s="8"/>
      <c r="M81" s="8"/>
      <c r="N81" s="8"/>
      <c r="O81" s="8"/>
    </row>
    <row r="82" spans="1:15" x14ac:dyDescent="0.2">
      <c r="A82" s="3"/>
      <c r="B82" s="24"/>
      <c r="C82" s="24"/>
      <c r="D82" s="5"/>
      <c r="E82" s="24"/>
      <c r="F82" s="5"/>
      <c r="G82" s="5"/>
      <c r="H82" s="109">
        <f>E81/L55/H81*10000</f>
        <v>103.9</v>
      </c>
      <c r="I82" s="5"/>
      <c r="J82" s="5"/>
      <c r="K82" s="5"/>
      <c r="L82" s="5"/>
      <c r="M82" s="5"/>
      <c r="N82" s="5"/>
      <c r="O82" s="5"/>
    </row>
  </sheetData>
  <mergeCells count="13">
    <mergeCell ref="A6:L6"/>
    <mergeCell ref="A7:L7"/>
    <mergeCell ref="A9:A13"/>
    <mergeCell ref="B9:E9"/>
    <mergeCell ref="D57:H57"/>
    <mergeCell ref="A60:A64"/>
    <mergeCell ref="B60:H60"/>
    <mergeCell ref="F9:L9"/>
    <mergeCell ref="I32:N32"/>
    <mergeCell ref="A34:A38"/>
    <mergeCell ref="B34:H34"/>
    <mergeCell ref="I34:O34"/>
    <mergeCell ref="D58:H58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1" orientation="landscape" r:id="rId1"/>
  <rowBreaks count="2" manualBreakCount="2">
    <brk id="31" max="14" man="1"/>
    <brk id="56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"/>
  <sheetViews>
    <sheetView zoomScale="80" zoomScaleNormal="80" zoomScaleSheetLayoutView="70" workbookViewId="0">
      <selection activeCell="A3" sqref="A3"/>
    </sheetView>
  </sheetViews>
  <sheetFormatPr defaultRowHeight="12.75" x14ac:dyDescent="0.2"/>
  <cols>
    <col min="1" max="1" width="25.42578125" customWidth="1"/>
    <col min="5" max="5" width="12.42578125" bestFit="1" customWidth="1"/>
    <col min="7" max="7" width="12.42578125" bestFit="1" customWidth="1"/>
    <col min="9" max="9" width="11.42578125" bestFit="1" customWidth="1"/>
    <col min="10" max="10" width="12.42578125" bestFit="1" customWidth="1"/>
    <col min="11" max="11" width="10.5703125" customWidth="1"/>
    <col min="12" max="12" width="9.85546875" bestFit="1" customWidth="1"/>
    <col min="14" max="14" width="11" customWidth="1"/>
    <col min="15" max="15" width="10.140625" customWidth="1"/>
    <col min="16" max="16" width="1" customWidth="1"/>
    <col min="17" max="17" width="9.140625" hidden="1" customWidth="1"/>
    <col min="18" max="18" width="9" hidden="1" customWidth="1"/>
    <col min="19" max="21" width="9.140625" hidden="1" customWidth="1"/>
  </cols>
  <sheetData>
    <row r="1" spans="1:15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B3" s="8"/>
      <c r="C3" s="8"/>
      <c r="D3" s="8"/>
      <c r="E3" s="8"/>
      <c r="F3" s="8"/>
      <c r="G3" s="8"/>
      <c r="H3" s="8"/>
      <c r="I3" s="8"/>
      <c r="K3" s="8"/>
      <c r="L3" s="8"/>
      <c r="M3" s="8"/>
      <c r="N3" s="8"/>
      <c r="O3" s="8"/>
    </row>
    <row r="4" spans="1:15" x14ac:dyDescent="0.2">
      <c r="A4" s="4" t="s">
        <v>32</v>
      </c>
      <c r="B4" s="4"/>
      <c r="C4" s="4"/>
      <c r="D4" s="4"/>
      <c r="E4" s="4"/>
      <c r="F4" s="4"/>
      <c r="G4" s="4"/>
      <c r="H4" s="4"/>
      <c r="I4" s="4"/>
      <c r="J4" s="4"/>
      <c r="K4" s="8"/>
      <c r="L4" s="8"/>
      <c r="M4" s="8"/>
      <c r="N4" s="8"/>
      <c r="O4" s="8"/>
    </row>
    <row r="5" spans="1:15" x14ac:dyDescent="0.2">
      <c r="A5" s="138" t="s">
        <v>33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8"/>
      <c r="N5" s="8"/>
      <c r="O5" s="8"/>
    </row>
    <row r="6" spans="1:15" x14ac:dyDescent="0.2">
      <c r="A6" s="138" t="s">
        <v>108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8"/>
      <c r="N6" s="8"/>
      <c r="O6" s="8"/>
    </row>
    <row r="7" spans="1:15" x14ac:dyDescent="0.2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8"/>
      <c r="N7" s="8"/>
      <c r="O7" s="8"/>
    </row>
    <row r="8" spans="1:15" ht="13.5" thickBot="1" x14ac:dyDescent="0.25">
      <c r="A8" s="9"/>
      <c r="B8" s="9"/>
      <c r="C8" s="9"/>
      <c r="D8" s="8"/>
      <c r="E8" s="8"/>
      <c r="F8" s="8"/>
      <c r="G8" s="8"/>
      <c r="H8" s="8"/>
      <c r="I8" s="7"/>
      <c r="J8" s="7"/>
      <c r="K8" s="8"/>
      <c r="L8" s="8"/>
      <c r="M8" s="8"/>
      <c r="N8" s="8"/>
      <c r="O8" s="8"/>
    </row>
    <row r="9" spans="1:15" x14ac:dyDescent="0.2">
      <c r="A9" s="139"/>
      <c r="B9" s="124" t="s">
        <v>101</v>
      </c>
      <c r="C9" s="125"/>
      <c r="D9" s="125"/>
      <c r="E9" s="126"/>
      <c r="F9" s="127" t="s">
        <v>102</v>
      </c>
      <c r="G9" s="125"/>
      <c r="H9" s="125"/>
      <c r="I9" s="125"/>
      <c r="J9" s="125"/>
      <c r="K9" s="125"/>
      <c r="L9" s="126"/>
      <c r="M9" s="8"/>
      <c r="N9" s="8"/>
      <c r="O9" s="8"/>
    </row>
    <row r="10" spans="1:15" x14ac:dyDescent="0.2">
      <c r="A10" s="140"/>
      <c r="B10" s="10" t="s">
        <v>26</v>
      </c>
      <c r="C10" s="10" t="s">
        <v>7</v>
      </c>
      <c r="D10" s="10" t="s">
        <v>1</v>
      </c>
      <c r="E10" s="11" t="s">
        <v>3</v>
      </c>
      <c r="F10" s="12" t="s">
        <v>26</v>
      </c>
      <c r="G10" s="10" t="s">
        <v>7</v>
      </c>
      <c r="H10" s="10" t="s">
        <v>1</v>
      </c>
      <c r="I10" s="10" t="s">
        <v>3</v>
      </c>
      <c r="J10" s="13" t="s">
        <v>19</v>
      </c>
      <c r="K10" s="14" t="s">
        <v>27</v>
      </c>
      <c r="L10" s="11" t="s">
        <v>23</v>
      </c>
      <c r="M10" s="8"/>
      <c r="N10" s="8"/>
      <c r="O10" s="8"/>
    </row>
    <row r="11" spans="1:15" x14ac:dyDescent="0.2">
      <c r="A11" s="140"/>
      <c r="B11" s="15" t="s">
        <v>31</v>
      </c>
      <c r="C11" s="15" t="s">
        <v>2</v>
      </c>
      <c r="D11" s="15" t="s">
        <v>2</v>
      </c>
      <c r="E11" s="16" t="s">
        <v>4</v>
      </c>
      <c r="F11" s="17" t="s">
        <v>31</v>
      </c>
      <c r="G11" s="15" t="s">
        <v>2</v>
      </c>
      <c r="H11" s="15" t="s">
        <v>2</v>
      </c>
      <c r="I11" s="15" t="s">
        <v>4</v>
      </c>
      <c r="J11" s="17" t="s">
        <v>20</v>
      </c>
      <c r="K11" s="18" t="s">
        <v>28</v>
      </c>
      <c r="L11" s="16" t="s">
        <v>24</v>
      </c>
      <c r="M11" s="8"/>
      <c r="N11" s="8"/>
      <c r="O11" s="8"/>
    </row>
    <row r="12" spans="1:15" x14ac:dyDescent="0.2">
      <c r="A12" s="140"/>
      <c r="B12" s="15" t="s">
        <v>30</v>
      </c>
      <c r="C12" s="15" t="s">
        <v>5</v>
      </c>
      <c r="D12" s="15" t="s">
        <v>5</v>
      </c>
      <c r="E12" s="16" t="s">
        <v>5</v>
      </c>
      <c r="F12" s="17" t="s">
        <v>30</v>
      </c>
      <c r="G12" s="15" t="s">
        <v>5</v>
      </c>
      <c r="H12" s="15" t="s">
        <v>5</v>
      </c>
      <c r="I12" s="15" t="s">
        <v>5</v>
      </c>
      <c r="J12" s="17" t="s">
        <v>59</v>
      </c>
      <c r="K12" s="18" t="s">
        <v>21</v>
      </c>
      <c r="L12" s="16" t="s">
        <v>22</v>
      </c>
      <c r="M12" s="8"/>
      <c r="N12" s="8"/>
      <c r="O12" s="8"/>
    </row>
    <row r="13" spans="1:15" x14ac:dyDescent="0.2">
      <c r="A13" s="141"/>
      <c r="B13" s="18" t="s">
        <v>0</v>
      </c>
      <c r="C13" s="15" t="s">
        <v>0</v>
      </c>
      <c r="D13" s="15" t="s">
        <v>29</v>
      </c>
      <c r="E13" s="16" t="s">
        <v>6</v>
      </c>
      <c r="F13" s="19" t="s">
        <v>0</v>
      </c>
      <c r="G13" s="15" t="s">
        <v>0</v>
      </c>
      <c r="H13" s="15" t="s">
        <v>29</v>
      </c>
      <c r="I13" s="15" t="s">
        <v>6</v>
      </c>
      <c r="J13" s="17" t="s">
        <v>29</v>
      </c>
      <c r="K13" s="18" t="s">
        <v>6</v>
      </c>
      <c r="L13" s="16" t="s">
        <v>25</v>
      </c>
      <c r="M13" s="8"/>
      <c r="N13" s="8"/>
      <c r="O13" s="8"/>
    </row>
    <row r="14" spans="1:15" x14ac:dyDescent="0.2">
      <c r="A14" s="20"/>
      <c r="B14" s="21">
        <v>1</v>
      </c>
      <c r="C14" s="20">
        <v>2</v>
      </c>
      <c r="D14" s="20">
        <v>3</v>
      </c>
      <c r="E14" s="20">
        <v>4</v>
      </c>
      <c r="F14" s="21">
        <v>5</v>
      </c>
      <c r="G14" s="20">
        <v>6</v>
      </c>
      <c r="H14" s="20">
        <v>7</v>
      </c>
      <c r="I14" s="20" t="s">
        <v>43</v>
      </c>
      <c r="J14" s="20" t="s">
        <v>46</v>
      </c>
      <c r="K14" s="21" t="s">
        <v>44</v>
      </c>
      <c r="L14" s="20" t="s">
        <v>45</v>
      </c>
      <c r="M14" s="8"/>
      <c r="N14" s="8"/>
      <c r="O14" s="8"/>
    </row>
    <row r="15" spans="1:15" x14ac:dyDescent="0.2">
      <c r="A15" s="30" t="s">
        <v>8</v>
      </c>
      <c r="B15" s="98"/>
      <c r="C15" s="54"/>
      <c r="D15" s="55"/>
      <c r="E15" s="54"/>
      <c r="F15" s="54"/>
      <c r="G15" s="55"/>
      <c r="H15" s="55">
        <f>D15*121.5/100</f>
        <v>0</v>
      </c>
      <c r="I15" s="55">
        <f>G15*H15/1000</f>
        <v>0</v>
      </c>
      <c r="J15" s="55">
        <f>D15</f>
        <v>0</v>
      </c>
      <c r="K15" s="55">
        <f>G15*J15/1000</f>
        <v>0</v>
      </c>
      <c r="L15" s="56"/>
      <c r="M15" s="36"/>
      <c r="N15" s="36"/>
      <c r="O15" s="36"/>
    </row>
    <row r="16" spans="1:15" ht="25.5" x14ac:dyDescent="0.2">
      <c r="A16" s="30" t="s">
        <v>9</v>
      </c>
      <c r="B16" s="54"/>
      <c r="C16" s="54"/>
      <c r="D16" s="55"/>
      <c r="E16" s="54"/>
      <c r="F16" s="54"/>
      <c r="G16" s="55"/>
      <c r="H16" s="55">
        <f t="shared" ref="H16:H26" si="0">D16*121.5/100</f>
        <v>0</v>
      </c>
      <c r="I16" s="55"/>
      <c r="J16" s="55"/>
      <c r="K16" s="55">
        <f t="shared" ref="K16:K26" si="1">G16*J16/1000</f>
        <v>0</v>
      </c>
      <c r="L16" s="56"/>
      <c r="M16" s="36"/>
      <c r="N16" s="36"/>
      <c r="O16" s="36"/>
    </row>
    <row r="17" spans="1:23" x14ac:dyDescent="0.2">
      <c r="A17" s="114" t="s">
        <v>85</v>
      </c>
      <c r="B17" s="54"/>
      <c r="C17" s="54"/>
      <c r="D17" s="55"/>
      <c r="E17" s="106"/>
      <c r="F17" s="58"/>
      <c r="G17" s="55"/>
      <c r="H17" s="55"/>
      <c r="I17" s="55"/>
      <c r="J17" s="55"/>
      <c r="K17" s="55"/>
      <c r="L17" s="56"/>
      <c r="M17" s="36"/>
      <c r="N17" s="36"/>
      <c r="O17" s="36"/>
    </row>
    <row r="18" spans="1:23" ht="25.5" x14ac:dyDescent="0.2">
      <c r="A18" s="114" t="s">
        <v>86</v>
      </c>
      <c r="B18" s="54"/>
      <c r="C18" s="54"/>
      <c r="D18" s="55"/>
      <c r="E18" s="106"/>
      <c r="F18" s="58"/>
      <c r="G18" s="55"/>
      <c r="H18" s="55"/>
      <c r="I18" s="55"/>
      <c r="J18" s="55"/>
      <c r="K18" s="55"/>
      <c r="L18" s="56"/>
      <c r="M18" s="36"/>
      <c r="N18" s="36"/>
      <c r="O18" s="36"/>
    </row>
    <row r="19" spans="1:23" x14ac:dyDescent="0.2">
      <c r="A19" s="114" t="s">
        <v>89</v>
      </c>
      <c r="B19" s="54"/>
      <c r="C19" s="54"/>
      <c r="D19" s="55"/>
      <c r="E19" s="57"/>
      <c r="F19" s="58"/>
      <c r="G19" s="55"/>
      <c r="H19" s="55">
        <f t="shared" si="0"/>
        <v>0</v>
      </c>
      <c r="I19" s="55">
        <f t="shared" ref="I19:I26" si="2">G19*H19/1000</f>
        <v>0</v>
      </c>
      <c r="J19" s="55">
        <f t="shared" ref="J19:J26" si="3">D19</f>
        <v>0</v>
      </c>
      <c r="K19" s="55">
        <f t="shared" si="1"/>
        <v>0</v>
      </c>
      <c r="L19" s="56"/>
      <c r="M19" s="36"/>
      <c r="N19" s="36"/>
      <c r="O19" s="36"/>
    </row>
    <row r="20" spans="1:23" x14ac:dyDescent="0.2">
      <c r="A20" s="114" t="s">
        <v>98</v>
      </c>
      <c r="B20" s="54"/>
      <c r="C20" s="54"/>
      <c r="D20" s="55"/>
      <c r="E20" s="57"/>
      <c r="F20" s="58"/>
      <c r="G20" s="55"/>
      <c r="H20" s="55"/>
      <c r="I20" s="55"/>
      <c r="J20" s="55"/>
      <c r="K20" s="55"/>
      <c r="L20" s="56"/>
      <c r="M20" s="36"/>
      <c r="N20" s="36"/>
      <c r="O20" s="36"/>
    </row>
    <row r="21" spans="1:23" x14ac:dyDescent="0.2">
      <c r="A21" s="32" t="s">
        <v>11</v>
      </c>
      <c r="B21" s="54"/>
      <c r="C21" s="54"/>
      <c r="D21" s="55"/>
      <c r="E21" s="57"/>
      <c r="F21" s="58"/>
      <c r="G21" s="55"/>
      <c r="H21" s="55">
        <f>D21*104.6/100</f>
        <v>0</v>
      </c>
      <c r="I21" s="55">
        <f t="shared" si="2"/>
        <v>0</v>
      </c>
      <c r="J21" s="55">
        <f t="shared" si="3"/>
        <v>0</v>
      </c>
      <c r="K21" s="55">
        <f t="shared" si="1"/>
        <v>0</v>
      </c>
      <c r="L21" s="56"/>
      <c r="M21" s="36"/>
      <c r="N21" s="36"/>
      <c r="O21" s="36"/>
    </row>
    <row r="22" spans="1:23" x14ac:dyDescent="0.2">
      <c r="A22" s="32" t="s">
        <v>12</v>
      </c>
      <c r="B22" s="54">
        <v>32698.3</v>
      </c>
      <c r="C22" s="54">
        <v>267.10000000000002</v>
      </c>
      <c r="D22" s="55">
        <f>E22*1000/C22</f>
        <v>161658.55484837139</v>
      </c>
      <c r="E22" s="57">
        <v>43179</v>
      </c>
      <c r="F22" s="58">
        <v>32710</v>
      </c>
      <c r="G22" s="56">
        <v>268</v>
      </c>
      <c r="H22" s="55">
        <f>D22*103.7/100</f>
        <v>167639.92137776114</v>
      </c>
      <c r="I22" s="55">
        <f t="shared" si="2"/>
        <v>44927.498929239991</v>
      </c>
      <c r="J22" s="55">
        <f>D22</f>
        <v>161658.55484837139</v>
      </c>
      <c r="K22" s="55">
        <f t="shared" si="1"/>
        <v>43324.492699363538</v>
      </c>
      <c r="L22" s="56">
        <f>K22/E22*100</f>
        <v>100.33695245226508</v>
      </c>
      <c r="M22" s="36"/>
      <c r="N22" s="36"/>
      <c r="O22" s="36"/>
    </row>
    <row r="23" spans="1:23" ht="24" customHeight="1" x14ac:dyDescent="0.2">
      <c r="A23" s="32" t="s">
        <v>13</v>
      </c>
      <c r="B23" s="54"/>
      <c r="C23" s="54"/>
      <c r="D23" s="55"/>
      <c r="E23" s="57"/>
      <c r="F23" s="58"/>
      <c r="G23" s="55"/>
      <c r="H23" s="55">
        <f t="shared" si="0"/>
        <v>0</v>
      </c>
      <c r="I23" s="55">
        <f t="shared" si="2"/>
        <v>0</v>
      </c>
      <c r="J23" s="55">
        <f t="shared" si="3"/>
        <v>0</v>
      </c>
      <c r="K23" s="55">
        <f t="shared" si="1"/>
        <v>0</v>
      </c>
      <c r="L23" s="56"/>
      <c r="M23" s="36"/>
      <c r="N23" s="36"/>
      <c r="O23" s="36"/>
    </row>
    <row r="24" spans="1:23" ht="15.75" customHeight="1" x14ac:dyDescent="0.2">
      <c r="A24" s="32" t="s">
        <v>14</v>
      </c>
      <c r="B24" s="54"/>
      <c r="C24" s="54"/>
      <c r="D24" s="55"/>
      <c r="E24" s="57"/>
      <c r="F24" s="58"/>
      <c r="G24" s="55"/>
      <c r="H24" s="55">
        <f t="shared" si="0"/>
        <v>0</v>
      </c>
      <c r="I24" s="55">
        <f t="shared" si="2"/>
        <v>0</v>
      </c>
      <c r="J24" s="55">
        <f t="shared" si="3"/>
        <v>0</v>
      </c>
      <c r="K24" s="55">
        <f t="shared" si="1"/>
        <v>0</v>
      </c>
      <c r="L24" s="56"/>
      <c r="M24" s="36"/>
      <c r="N24" s="36"/>
      <c r="O24" s="36"/>
    </row>
    <row r="25" spans="1:23" ht="25.5" customHeight="1" x14ac:dyDescent="0.2">
      <c r="A25" s="32" t="s">
        <v>15</v>
      </c>
      <c r="B25" s="54"/>
      <c r="C25" s="54"/>
      <c r="D25" s="55"/>
      <c r="E25" s="57"/>
      <c r="F25" s="58"/>
      <c r="G25" s="55"/>
      <c r="H25" s="55">
        <f t="shared" si="0"/>
        <v>0</v>
      </c>
      <c r="I25" s="55">
        <f t="shared" si="2"/>
        <v>0</v>
      </c>
      <c r="J25" s="55">
        <f t="shared" si="3"/>
        <v>0</v>
      </c>
      <c r="K25" s="55">
        <f t="shared" si="1"/>
        <v>0</v>
      </c>
      <c r="L25" s="56"/>
      <c r="M25" s="36"/>
      <c r="N25" s="36"/>
      <c r="O25" s="36"/>
    </row>
    <row r="26" spans="1:23" ht="31.5" customHeight="1" x14ac:dyDescent="0.2">
      <c r="A26" s="32" t="s">
        <v>16</v>
      </c>
      <c r="B26" s="30"/>
      <c r="C26" s="30"/>
      <c r="D26" s="51"/>
      <c r="E26" s="37"/>
      <c r="F26" s="38"/>
      <c r="G26" s="30"/>
      <c r="H26" s="55">
        <f t="shared" si="0"/>
        <v>0</v>
      </c>
      <c r="I26" s="53">
        <f t="shared" si="2"/>
        <v>0</v>
      </c>
      <c r="J26" s="53">
        <f t="shared" si="3"/>
        <v>0</v>
      </c>
      <c r="K26" s="55">
        <f t="shared" si="1"/>
        <v>0</v>
      </c>
      <c r="L26" s="56"/>
      <c r="M26" s="36"/>
      <c r="N26" s="36"/>
      <c r="O26" s="36"/>
    </row>
    <row r="27" spans="1:23" ht="17.25" customHeight="1" thickBot="1" x14ac:dyDescent="0.25">
      <c r="A27" s="100" t="s">
        <v>17</v>
      </c>
      <c r="B27" s="39" t="s">
        <v>18</v>
      </c>
      <c r="C27" s="39" t="s">
        <v>18</v>
      </c>
      <c r="D27" s="39" t="s">
        <v>18</v>
      </c>
      <c r="E27" s="59">
        <v>187</v>
      </c>
      <c r="F27" s="68" t="s">
        <v>18</v>
      </c>
      <c r="G27" s="39" t="s">
        <v>18</v>
      </c>
      <c r="H27" s="39" t="s">
        <v>18</v>
      </c>
      <c r="I27" s="97">
        <v>194</v>
      </c>
      <c r="J27" s="97" t="s">
        <v>18</v>
      </c>
      <c r="K27" s="97">
        <v>188</v>
      </c>
      <c r="L27" s="56">
        <f>K27/E27*100</f>
        <v>100.53475935828877</v>
      </c>
      <c r="M27" s="36"/>
      <c r="N27" s="36"/>
      <c r="O27" s="36"/>
    </row>
    <row r="28" spans="1:23" ht="61.5" customHeight="1" x14ac:dyDescent="0.2">
      <c r="A28" s="115" t="s">
        <v>100</v>
      </c>
      <c r="B28" s="30" t="s">
        <v>18</v>
      </c>
      <c r="C28" s="30" t="s">
        <v>18</v>
      </c>
      <c r="D28" s="30" t="s">
        <v>18</v>
      </c>
      <c r="E28" s="57"/>
      <c r="F28" s="38" t="s">
        <v>18</v>
      </c>
      <c r="G28" s="30" t="s">
        <v>18</v>
      </c>
      <c r="H28" s="30" t="s">
        <v>18</v>
      </c>
      <c r="I28" s="30"/>
      <c r="J28" s="30" t="s">
        <v>18</v>
      </c>
      <c r="K28" s="30"/>
      <c r="L28" s="56"/>
      <c r="M28" s="36"/>
      <c r="N28" s="36"/>
      <c r="O28" s="36"/>
    </row>
    <row r="29" spans="1:23" ht="65.25" customHeight="1" thickBot="1" x14ac:dyDescent="0.25">
      <c r="A29" s="116" t="s">
        <v>88</v>
      </c>
      <c r="B29" s="39" t="s">
        <v>18</v>
      </c>
      <c r="C29" s="39" t="s">
        <v>18</v>
      </c>
      <c r="D29" s="39" t="s">
        <v>18</v>
      </c>
      <c r="E29" s="59">
        <v>3878330</v>
      </c>
      <c r="F29" s="41" t="s">
        <v>18</v>
      </c>
      <c r="G29" s="74" t="s">
        <v>18</v>
      </c>
      <c r="H29" s="39" t="s">
        <v>18</v>
      </c>
      <c r="I29" s="39">
        <v>4062046.49</v>
      </c>
      <c r="J29" s="74" t="s">
        <v>18</v>
      </c>
      <c r="K29" s="39">
        <v>3917113</v>
      </c>
      <c r="L29" s="56">
        <f>K29/E29*100</f>
        <v>100.99999226471188</v>
      </c>
      <c r="M29" s="36"/>
      <c r="N29" s="36"/>
      <c r="O29" s="36"/>
      <c r="V29">
        <f>E29*L30*L31/10000</f>
        <v>4061751.0450845603</v>
      </c>
    </row>
    <row r="30" spans="1:23" ht="43.5" customHeight="1" thickBot="1" x14ac:dyDescent="0.25">
      <c r="A30" s="35" t="s">
        <v>64</v>
      </c>
      <c r="B30" s="42" t="s">
        <v>18</v>
      </c>
      <c r="C30" s="42" t="s">
        <v>18</v>
      </c>
      <c r="D30" s="42" t="s">
        <v>18</v>
      </c>
      <c r="E30" s="60">
        <f>SUM(E15:E29)</f>
        <v>3921696</v>
      </c>
      <c r="F30" s="60" t="s">
        <v>18</v>
      </c>
      <c r="G30" s="60" t="s">
        <v>18</v>
      </c>
      <c r="H30" s="60" t="s">
        <v>18</v>
      </c>
      <c r="I30" s="75">
        <f>I29+I28+I27+I26+I25+I24+I23+I22</f>
        <v>4107167.98892924</v>
      </c>
      <c r="J30" s="61" t="s">
        <v>18</v>
      </c>
      <c r="K30" s="75">
        <f>SUM(K15:K29)</f>
        <v>3960625.4926993637</v>
      </c>
      <c r="L30" s="56">
        <f>K30/E30*100</f>
        <v>100.99266982191797</v>
      </c>
      <c r="M30" s="36"/>
      <c r="N30" s="36"/>
      <c r="O30" s="36"/>
      <c r="W30">
        <f>E30*L30*L31/10000</f>
        <v>4107167.9889292396</v>
      </c>
    </row>
    <row r="31" spans="1:23" ht="12.75" customHeight="1" x14ac:dyDescent="0.2">
      <c r="B31" s="6"/>
      <c r="C31" s="6"/>
      <c r="D31" s="6"/>
      <c r="E31" s="2"/>
      <c r="F31" s="6"/>
      <c r="G31" s="6"/>
      <c r="H31" s="6"/>
      <c r="I31" s="6"/>
      <c r="J31" s="6"/>
      <c r="K31" s="6"/>
      <c r="L31" s="117">
        <f>I30/E30/L30*10000</f>
        <v>103.69998366419642</v>
      </c>
      <c r="M31" s="36"/>
      <c r="N31" s="36"/>
      <c r="O31" s="36"/>
      <c r="W31">
        <f>I30/E30/L30*10000</f>
        <v>103.69998366419642</v>
      </c>
    </row>
    <row r="32" spans="1:23" ht="12.75" customHeight="1" x14ac:dyDescent="0.2">
      <c r="A32" s="36"/>
      <c r="B32" s="36"/>
      <c r="C32" s="36"/>
      <c r="D32" s="36"/>
      <c r="E32" s="36"/>
      <c r="F32" s="36"/>
      <c r="G32" s="36"/>
      <c r="H32" s="36"/>
      <c r="I32" s="128"/>
      <c r="J32" s="129"/>
      <c r="K32" s="129"/>
      <c r="L32" s="129"/>
      <c r="M32" s="129"/>
      <c r="N32" s="129"/>
      <c r="O32" s="36"/>
    </row>
    <row r="33" spans="1:15" ht="13.5" thickBot="1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ht="18" customHeight="1" x14ac:dyDescent="0.2">
      <c r="A34" s="121"/>
      <c r="B34" s="131" t="s">
        <v>76</v>
      </c>
      <c r="C34" s="132"/>
      <c r="D34" s="132"/>
      <c r="E34" s="132"/>
      <c r="F34" s="132"/>
      <c r="G34" s="132"/>
      <c r="H34" s="133"/>
      <c r="I34" s="134" t="s">
        <v>84</v>
      </c>
      <c r="J34" s="135"/>
      <c r="K34" s="135"/>
      <c r="L34" s="135"/>
      <c r="M34" s="135"/>
      <c r="N34" s="135"/>
      <c r="O34" s="136"/>
    </row>
    <row r="35" spans="1:15" ht="30" customHeight="1" x14ac:dyDescent="0.2">
      <c r="A35" s="122"/>
      <c r="B35" s="83" t="s">
        <v>7</v>
      </c>
      <c r="C35" s="83" t="s">
        <v>26</v>
      </c>
      <c r="D35" s="83" t="s">
        <v>1</v>
      </c>
      <c r="E35" s="83" t="s">
        <v>3</v>
      </c>
      <c r="F35" s="83" t="s">
        <v>19</v>
      </c>
      <c r="G35" s="83" t="s">
        <v>27</v>
      </c>
      <c r="H35" s="84" t="s">
        <v>23</v>
      </c>
      <c r="I35" s="39" t="s">
        <v>7</v>
      </c>
      <c r="J35" s="39" t="s">
        <v>26</v>
      </c>
      <c r="K35" s="39" t="s">
        <v>1</v>
      </c>
      <c r="L35" s="39" t="s">
        <v>3</v>
      </c>
      <c r="M35" s="39" t="s">
        <v>19</v>
      </c>
      <c r="N35" s="39" t="s">
        <v>27</v>
      </c>
      <c r="O35" s="40" t="s">
        <v>23</v>
      </c>
    </row>
    <row r="36" spans="1:15" x14ac:dyDescent="0.2">
      <c r="A36" s="122"/>
      <c r="B36" s="85" t="s">
        <v>54</v>
      </c>
      <c r="C36" s="85" t="s">
        <v>2</v>
      </c>
      <c r="D36" s="85" t="s">
        <v>2</v>
      </c>
      <c r="E36" s="85" t="s">
        <v>4</v>
      </c>
      <c r="F36" s="85" t="s">
        <v>20</v>
      </c>
      <c r="G36" s="85" t="s">
        <v>28</v>
      </c>
      <c r="H36" s="86" t="s">
        <v>24</v>
      </c>
      <c r="I36" s="45" t="s">
        <v>54</v>
      </c>
      <c r="J36" s="45" t="s">
        <v>2</v>
      </c>
      <c r="K36" s="45" t="s">
        <v>2</v>
      </c>
      <c r="L36" s="45" t="s">
        <v>4</v>
      </c>
      <c r="M36" s="45" t="s">
        <v>20</v>
      </c>
      <c r="N36" s="45" t="s">
        <v>28</v>
      </c>
      <c r="O36" s="46" t="s">
        <v>24</v>
      </c>
    </row>
    <row r="37" spans="1:15" x14ac:dyDescent="0.2">
      <c r="A37" s="122"/>
      <c r="B37" s="85" t="s">
        <v>55</v>
      </c>
      <c r="C37" s="85" t="s">
        <v>5</v>
      </c>
      <c r="D37" s="85" t="s">
        <v>5</v>
      </c>
      <c r="E37" s="85" t="s">
        <v>5</v>
      </c>
      <c r="F37" s="85" t="s">
        <v>39</v>
      </c>
      <c r="G37" s="85" t="s">
        <v>21</v>
      </c>
      <c r="H37" s="86" t="s">
        <v>22</v>
      </c>
      <c r="I37" s="45" t="s">
        <v>55</v>
      </c>
      <c r="J37" s="45" t="s">
        <v>5</v>
      </c>
      <c r="K37" s="45" t="s">
        <v>5</v>
      </c>
      <c r="L37" s="45" t="s">
        <v>5</v>
      </c>
      <c r="M37" s="45" t="s">
        <v>40</v>
      </c>
      <c r="N37" s="45" t="s">
        <v>21</v>
      </c>
      <c r="O37" s="46" t="s">
        <v>22</v>
      </c>
    </row>
    <row r="38" spans="1:15" ht="26.25" thickBot="1" x14ac:dyDescent="0.25">
      <c r="A38" s="130"/>
      <c r="B38" s="85" t="s">
        <v>0</v>
      </c>
      <c r="C38" s="87" t="s">
        <v>0</v>
      </c>
      <c r="D38" s="85" t="s">
        <v>29</v>
      </c>
      <c r="E38" s="85" t="s">
        <v>6</v>
      </c>
      <c r="F38" s="85" t="s">
        <v>29</v>
      </c>
      <c r="G38" s="85" t="s">
        <v>6</v>
      </c>
      <c r="H38" s="86" t="s">
        <v>25</v>
      </c>
      <c r="I38" s="45" t="s">
        <v>0</v>
      </c>
      <c r="J38" s="47" t="s">
        <v>0</v>
      </c>
      <c r="K38" s="45" t="s">
        <v>29</v>
      </c>
      <c r="L38" s="45" t="s">
        <v>6</v>
      </c>
      <c r="M38" s="45" t="s">
        <v>29</v>
      </c>
      <c r="N38" s="45" t="s">
        <v>6</v>
      </c>
      <c r="O38" s="46" t="s">
        <v>25</v>
      </c>
    </row>
    <row r="39" spans="1:15" ht="38.25" x14ac:dyDescent="0.2">
      <c r="A39" s="30"/>
      <c r="B39" s="88">
        <v>12</v>
      </c>
      <c r="C39" s="89">
        <v>13</v>
      </c>
      <c r="D39" s="88">
        <v>14</v>
      </c>
      <c r="E39" s="88" t="s">
        <v>47</v>
      </c>
      <c r="F39" s="88" t="s">
        <v>48</v>
      </c>
      <c r="G39" s="88" t="s">
        <v>49</v>
      </c>
      <c r="H39" s="88" t="s">
        <v>60</v>
      </c>
      <c r="I39" s="30">
        <v>19</v>
      </c>
      <c r="J39" s="48">
        <v>20</v>
      </c>
      <c r="K39" s="30">
        <v>21</v>
      </c>
      <c r="L39" s="30" t="s">
        <v>51</v>
      </c>
      <c r="M39" s="30" t="s">
        <v>50</v>
      </c>
      <c r="N39" s="30" t="s">
        <v>52</v>
      </c>
      <c r="O39" s="30" t="s">
        <v>61</v>
      </c>
    </row>
    <row r="40" spans="1:15" x14ac:dyDescent="0.2">
      <c r="A40" s="30" t="s">
        <v>8</v>
      </c>
      <c r="B40" s="88"/>
      <c r="C40" s="88"/>
      <c r="D40" s="90">
        <f>H15*105.3/100</f>
        <v>0</v>
      </c>
      <c r="E40" s="90">
        <f>C40*D40/1000</f>
        <v>0</v>
      </c>
      <c r="F40" s="90">
        <f>H15</f>
        <v>0</v>
      </c>
      <c r="G40" s="90">
        <f>C40*F40/1000</f>
        <v>0</v>
      </c>
      <c r="H40" s="91"/>
      <c r="I40" s="30"/>
      <c r="J40" s="30"/>
      <c r="K40" s="53">
        <f>D40*104.7/100</f>
        <v>0</v>
      </c>
      <c r="L40" s="53">
        <f>J40*K40/1000</f>
        <v>0</v>
      </c>
      <c r="M40" s="53">
        <f>D40</f>
        <v>0</v>
      </c>
      <c r="N40" s="53">
        <f>J40*M40/1000</f>
        <v>0</v>
      </c>
      <c r="O40" s="52" t="e">
        <f>N40/E40*100</f>
        <v>#DIV/0!</v>
      </c>
    </row>
    <row r="41" spans="1:15" ht="24.75" x14ac:dyDescent="0.2">
      <c r="A41" s="31" t="s">
        <v>53</v>
      </c>
      <c r="B41" s="92"/>
      <c r="C41" s="88"/>
      <c r="D41" s="90">
        <f>H16*105.3/100</f>
        <v>0</v>
      </c>
      <c r="E41" s="90">
        <f t="shared" ref="E41:E51" si="4">C41*D41/1000</f>
        <v>0</v>
      </c>
      <c r="F41" s="90">
        <f>H16</f>
        <v>0</v>
      </c>
      <c r="G41" s="90">
        <f t="shared" ref="G41:G51" si="5">C41*F41/1000</f>
        <v>0</v>
      </c>
      <c r="H41" s="91"/>
      <c r="I41" s="49"/>
      <c r="J41" s="30"/>
      <c r="K41" s="53">
        <f t="shared" ref="K41:K49" si="6">D41*104.4/100</f>
        <v>0</v>
      </c>
      <c r="L41" s="53">
        <f t="shared" ref="L41:L51" si="7">J41*K41/1000</f>
        <v>0</v>
      </c>
      <c r="M41" s="53">
        <f>D41</f>
        <v>0</v>
      </c>
      <c r="N41" s="53">
        <f t="shared" ref="N41:N51" si="8">J41*M41/1000</f>
        <v>0</v>
      </c>
      <c r="O41" s="52"/>
    </row>
    <row r="42" spans="1:15" x14ac:dyDescent="0.2">
      <c r="A42" s="114" t="s">
        <v>85</v>
      </c>
      <c r="B42" s="92"/>
      <c r="C42" s="88"/>
      <c r="D42" s="90"/>
      <c r="E42" s="90"/>
      <c r="F42" s="90"/>
      <c r="G42" s="90"/>
      <c r="H42" s="91"/>
      <c r="I42" s="49"/>
      <c r="J42" s="30"/>
      <c r="K42" s="53"/>
      <c r="L42" s="53"/>
      <c r="M42" s="53"/>
      <c r="N42" s="53"/>
      <c r="O42" s="52"/>
    </row>
    <row r="43" spans="1:15" ht="25.5" x14ac:dyDescent="0.2">
      <c r="A43" s="114" t="s">
        <v>86</v>
      </c>
      <c r="B43" s="92"/>
      <c r="C43" s="88"/>
      <c r="D43" s="90"/>
      <c r="E43" s="90"/>
      <c r="F43" s="90"/>
      <c r="G43" s="90"/>
      <c r="H43" s="91"/>
      <c r="I43" s="49"/>
      <c r="J43" s="30"/>
      <c r="K43" s="53"/>
      <c r="L43" s="53"/>
      <c r="M43" s="53"/>
      <c r="N43" s="53"/>
      <c r="O43" s="52"/>
    </row>
    <row r="44" spans="1:15" x14ac:dyDescent="0.2">
      <c r="A44" s="114" t="s">
        <v>89</v>
      </c>
      <c r="B44" s="88"/>
      <c r="C44" s="88"/>
      <c r="D44" s="90">
        <f>H19*105.3/100</f>
        <v>0</v>
      </c>
      <c r="E44" s="90">
        <f t="shared" si="4"/>
        <v>0</v>
      </c>
      <c r="F44" s="90">
        <f>H19</f>
        <v>0</v>
      </c>
      <c r="G44" s="90">
        <f t="shared" si="5"/>
        <v>0</v>
      </c>
      <c r="H44" s="91"/>
      <c r="I44" s="38"/>
      <c r="J44" s="30"/>
      <c r="K44" s="53">
        <f t="shared" si="6"/>
        <v>0</v>
      </c>
      <c r="L44" s="53">
        <f t="shared" si="7"/>
        <v>0</v>
      </c>
      <c r="M44" s="53">
        <f t="shared" ref="M44:M51" si="9">D44</f>
        <v>0</v>
      </c>
      <c r="N44" s="53">
        <f t="shared" si="8"/>
        <v>0</v>
      </c>
      <c r="O44" s="52" t="e">
        <f t="shared" ref="O44:O50" si="10">N44/E44*100</f>
        <v>#DIV/0!</v>
      </c>
    </row>
    <row r="45" spans="1:15" x14ac:dyDescent="0.2">
      <c r="A45" s="114" t="s">
        <v>98</v>
      </c>
      <c r="B45" s="88"/>
      <c r="C45" s="88"/>
      <c r="D45" s="90"/>
      <c r="E45" s="90"/>
      <c r="F45" s="90"/>
      <c r="G45" s="90"/>
      <c r="H45" s="91"/>
      <c r="I45" s="38"/>
      <c r="J45" s="30"/>
      <c r="K45" s="53"/>
      <c r="L45" s="53"/>
      <c r="M45" s="53"/>
      <c r="N45" s="53"/>
      <c r="O45" s="52"/>
    </row>
    <row r="46" spans="1:15" x14ac:dyDescent="0.2">
      <c r="A46" s="32" t="s">
        <v>11</v>
      </c>
      <c r="B46" s="88"/>
      <c r="C46" s="88"/>
      <c r="D46" s="90">
        <f>H21*105.3/100</f>
        <v>0</v>
      </c>
      <c r="E46" s="90">
        <f t="shared" si="4"/>
        <v>0</v>
      </c>
      <c r="F46" s="90">
        <f t="shared" ref="F46:F51" si="11">H21</f>
        <v>0</v>
      </c>
      <c r="G46" s="90">
        <f t="shared" si="5"/>
        <v>0</v>
      </c>
      <c r="H46" s="91"/>
      <c r="I46" s="38"/>
      <c r="J46" s="30"/>
      <c r="K46" s="53">
        <f t="shared" si="6"/>
        <v>0</v>
      </c>
      <c r="L46" s="53">
        <f t="shared" si="7"/>
        <v>0</v>
      </c>
      <c r="M46" s="53">
        <f t="shared" si="9"/>
        <v>0</v>
      </c>
      <c r="N46" s="53">
        <f t="shared" si="8"/>
        <v>0</v>
      </c>
      <c r="O46" s="52" t="e">
        <f t="shared" si="10"/>
        <v>#DIV/0!</v>
      </c>
    </row>
    <row r="47" spans="1:15" x14ac:dyDescent="0.2">
      <c r="A47" s="32" t="s">
        <v>12</v>
      </c>
      <c r="B47" s="91">
        <v>32720</v>
      </c>
      <c r="C47" s="88">
        <v>269</v>
      </c>
      <c r="D47" s="90">
        <f>H22*103.1/100</f>
        <v>172836.75894047174</v>
      </c>
      <c r="E47" s="90">
        <f t="shared" si="4"/>
        <v>46493.088154986894</v>
      </c>
      <c r="F47" s="90">
        <f t="shared" si="11"/>
        <v>167639.92137776114</v>
      </c>
      <c r="G47" s="90">
        <f t="shared" si="5"/>
        <v>45095.138850617746</v>
      </c>
      <c r="H47" s="91">
        <f>G47/I22*100</f>
        <v>100.37313432835819</v>
      </c>
      <c r="I47" s="38">
        <v>32730</v>
      </c>
      <c r="J47" s="52">
        <v>270</v>
      </c>
      <c r="K47" s="53">
        <f>D47*103.9/100</f>
        <v>179577.39253915017</v>
      </c>
      <c r="L47" s="53">
        <f t="shared" si="7"/>
        <v>48485.89598557054</v>
      </c>
      <c r="M47" s="53">
        <f t="shared" si="9"/>
        <v>172836.75894047174</v>
      </c>
      <c r="N47" s="53">
        <f t="shared" si="8"/>
        <v>46665.924913927367</v>
      </c>
      <c r="O47" s="52">
        <f t="shared" si="10"/>
        <v>100.37174721189592</v>
      </c>
    </row>
    <row r="48" spans="1:15" ht="28.5" customHeight="1" x14ac:dyDescent="0.2">
      <c r="A48" s="32" t="s">
        <v>13</v>
      </c>
      <c r="B48" s="88"/>
      <c r="C48" s="88"/>
      <c r="D48" s="90">
        <f>H23*103.1/100</f>
        <v>0</v>
      </c>
      <c r="E48" s="90">
        <f t="shared" si="4"/>
        <v>0</v>
      </c>
      <c r="F48" s="90">
        <f t="shared" si="11"/>
        <v>0</v>
      </c>
      <c r="G48" s="90">
        <f t="shared" si="5"/>
        <v>0</v>
      </c>
      <c r="H48" s="91"/>
      <c r="I48" s="38"/>
      <c r="J48" s="30"/>
      <c r="K48" s="53">
        <f t="shared" si="6"/>
        <v>0</v>
      </c>
      <c r="L48" s="53">
        <f t="shared" si="7"/>
        <v>0</v>
      </c>
      <c r="M48" s="53">
        <f t="shared" si="9"/>
        <v>0</v>
      </c>
      <c r="N48" s="53">
        <f t="shared" si="8"/>
        <v>0</v>
      </c>
      <c r="O48" s="52" t="e">
        <f t="shared" si="10"/>
        <v>#DIV/0!</v>
      </c>
    </row>
    <row r="49" spans="1:15" x14ac:dyDescent="0.2">
      <c r="A49" s="32" t="s">
        <v>14</v>
      </c>
      <c r="B49" s="88"/>
      <c r="C49" s="90"/>
      <c r="D49" s="90">
        <f>H24*103.1/100</f>
        <v>0</v>
      </c>
      <c r="E49" s="90">
        <f t="shared" si="4"/>
        <v>0</v>
      </c>
      <c r="F49" s="90">
        <f t="shared" si="11"/>
        <v>0</v>
      </c>
      <c r="G49" s="90">
        <f t="shared" si="5"/>
        <v>0</v>
      </c>
      <c r="H49" s="91"/>
      <c r="I49" s="38"/>
      <c r="J49" s="30"/>
      <c r="K49" s="53">
        <f t="shared" si="6"/>
        <v>0</v>
      </c>
      <c r="L49" s="53">
        <f t="shared" si="7"/>
        <v>0</v>
      </c>
      <c r="M49" s="53">
        <f t="shared" si="9"/>
        <v>0</v>
      </c>
      <c r="N49" s="53">
        <f t="shared" si="8"/>
        <v>0</v>
      </c>
      <c r="O49" s="52"/>
    </row>
    <row r="50" spans="1:15" x14ac:dyDescent="0.2">
      <c r="A50" s="32" t="s">
        <v>15</v>
      </c>
      <c r="B50" s="88"/>
      <c r="C50" s="88"/>
      <c r="D50" s="90">
        <f>H25*103.1/100</f>
        <v>0</v>
      </c>
      <c r="E50" s="90">
        <f t="shared" si="4"/>
        <v>0</v>
      </c>
      <c r="F50" s="90">
        <f t="shared" si="11"/>
        <v>0</v>
      </c>
      <c r="G50" s="90">
        <f t="shared" si="5"/>
        <v>0</v>
      </c>
      <c r="H50" s="91"/>
      <c r="I50" s="38"/>
      <c r="J50" s="30"/>
      <c r="K50" s="53">
        <f>D50*104.7/100</f>
        <v>0</v>
      </c>
      <c r="L50" s="53">
        <f t="shared" si="7"/>
        <v>0</v>
      </c>
      <c r="M50" s="53">
        <f t="shared" si="9"/>
        <v>0</v>
      </c>
      <c r="N50" s="53">
        <f t="shared" si="8"/>
        <v>0</v>
      </c>
      <c r="O50" s="52" t="e">
        <f t="shared" si="10"/>
        <v>#DIV/0!</v>
      </c>
    </row>
    <row r="51" spans="1:15" ht="16.5" customHeight="1" x14ac:dyDescent="0.2">
      <c r="A51" s="32" t="s">
        <v>16</v>
      </c>
      <c r="B51" s="88"/>
      <c r="C51" s="88"/>
      <c r="D51" s="90">
        <f>H26*103.1/100</f>
        <v>0</v>
      </c>
      <c r="E51" s="90">
        <f t="shared" si="4"/>
        <v>0</v>
      </c>
      <c r="F51" s="90">
        <f t="shared" si="11"/>
        <v>0</v>
      </c>
      <c r="G51" s="90">
        <f t="shared" si="5"/>
        <v>0</v>
      </c>
      <c r="H51" s="91"/>
      <c r="I51" s="38"/>
      <c r="J51" s="30">
        <f>I51*0.68</f>
        <v>0</v>
      </c>
      <c r="K51" s="53">
        <f>D51*104.7/100</f>
        <v>0</v>
      </c>
      <c r="L51" s="53">
        <f t="shared" si="7"/>
        <v>0</v>
      </c>
      <c r="M51" s="53">
        <f t="shared" si="9"/>
        <v>0</v>
      </c>
      <c r="N51" s="53">
        <f t="shared" si="8"/>
        <v>0</v>
      </c>
      <c r="O51" s="52"/>
    </row>
    <row r="52" spans="1:15" ht="25.5" customHeight="1" x14ac:dyDescent="0.2">
      <c r="A52" s="68" t="s">
        <v>17</v>
      </c>
      <c r="B52" s="83" t="s">
        <v>18</v>
      </c>
      <c r="C52" s="83" t="s">
        <v>18</v>
      </c>
      <c r="D52" s="83" t="s">
        <v>18</v>
      </c>
      <c r="E52" s="83">
        <v>201</v>
      </c>
      <c r="F52" s="83" t="s">
        <v>18</v>
      </c>
      <c r="G52" s="83">
        <v>194</v>
      </c>
      <c r="H52" s="91">
        <f>G52/I27*100</f>
        <v>100</v>
      </c>
      <c r="I52" s="68" t="s">
        <v>18</v>
      </c>
      <c r="J52" s="74" t="s">
        <v>18</v>
      </c>
      <c r="K52" s="53" t="s">
        <v>18</v>
      </c>
      <c r="L52" s="39">
        <v>210</v>
      </c>
      <c r="M52" s="39" t="s">
        <v>18</v>
      </c>
      <c r="N52" s="39">
        <v>202</v>
      </c>
      <c r="O52" s="63">
        <f>N52/E52*100</f>
        <v>100.49751243781095</v>
      </c>
    </row>
    <row r="53" spans="1:15" ht="51" x14ac:dyDescent="0.2">
      <c r="A53" s="115" t="s">
        <v>87</v>
      </c>
      <c r="B53" s="88" t="s">
        <v>18</v>
      </c>
      <c r="C53" s="88" t="s">
        <v>18</v>
      </c>
      <c r="D53" s="88" t="s">
        <v>18</v>
      </c>
      <c r="E53" s="88"/>
      <c r="F53" s="88" t="s">
        <v>18</v>
      </c>
      <c r="G53" s="88"/>
      <c r="H53" s="91"/>
      <c r="I53" s="38" t="s">
        <v>18</v>
      </c>
      <c r="J53" s="30" t="s">
        <v>18</v>
      </c>
      <c r="K53" s="30" t="s">
        <v>18</v>
      </c>
      <c r="L53" s="30"/>
      <c r="M53" s="50" t="s">
        <v>18</v>
      </c>
      <c r="N53" s="30"/>
      <c r="O53" s="65" t="e">
        <f>N53/E53*100</f>
        <v>#DIV/0!</v>
      </c>
    </row>
    <row r="54" spans="1:15" ht="79.5" customHeight="1" thickBot="1" x14ac:dyDescent="0.25">
      <c r="A54" s="116" t="s">
        <v>95</v>
      </c>
      <c r="B54" s="88" t="s">
        <v>18</v>
      </c>
      <c r="C54" s="88" t="s">
        <v>18</v>
      </c>
      <c r="D54" s="88" t="s">
        <v>18</v>
      </c>
      <c r="E54" s="88">
        <v>4238226</v>
      </c>
      <c r="F54" s="88" t="s">
        <v>18</v>
      </c>
      <c r="G54" s="88">
        <v>4110790</v>
      </c>
      <c r="H54" s="91">
        <f>G54/I29*100</f>
        <v>101.19997420315099</v>
      </c>
      <c r="I54" s="38" t="s">
        <v>18</v>
      </c>
      <c r="J54" s="30" t="s">
        <v>18</v>
      </c>
      <c r="K54" s="30" t="s">
        <v>18</v>
      </c>
      <c r="L54" s="30">
        <v>4460763</v>
      </c>
      <c r="M54" s="50" t="s">
        <v>18</v>
      </c>
      <c r="N54" s="30">
        <v>4293323</v>
      </c>
      <c r="O54" s="65">
        <f>N54/E54*100</f>
        <v>101.30000146287621</v>
      </c>
    </row>
    <row r="55" spans="1:15" ht="108" customHeight="1" thickBot="1" x14ac:dyDescent="0.25">
      <c r="A55" s="35" t="s">
        <v>96</v>
      </c>
      <c r="B55" s="95" t="s">
        <v>18</v>
      </c>
      <c r="C55" s="95" t="s">
        <v>18</v>
      </c>
      <c r="D55" s="95" t="s">
        <v>18</v>
      </c>
      <c r="E55" s="96">
        <f>E54+E52+E47</f>
        <v>4284920.0881549865</v>
      </c>
      <c r="F55" s="96" t="s">
        <v>18</v>
      </c>
      <c r="G55" s="96">
        <f>G47+G52+G54</f>
        <v>4156079.1388506177</v>
      </c>
      <c r="H55" s="94">
        <f>G55/I30*100</f>
        <v>101.1908728849956</v>
      </c>
      <c r="I55" s="43" t="s">
        <v>18</v>
      </c>
      <c r="J55" s="42" t="s">
        <v>18</v>
      </c>
      <c r="K55" s="42" t="s">
        <v>18</v>
      </c>
      <c r="L55" s="62">
        <f>SUM(L40:L54)</f>
        <v>4509458.8959855707</v>
      </c>
      <c r="M55" s="64" t="s">
        <v>18</v>
      </c>
      <c r="N55" s="62">
        <f>SUM(N40:N54)</f>
        <v>4340190.924913927</v>
      </c>
      <c r="O55" s="71">
        <f>N55/E55*100</f>
        <v>101.28989189114002</v>
      </c>
    </row>
    <row r="56" spans="1:15" x14ac:dyDescent="0.2">
      <c r="A56" s="99"/>
      <c r="B56" s="36"/>
      <c r="C56" s="36"/>
      <c r="D56" s="36"/>
      <c r="E56" s="36"/>
      <c r="F56" s="36"/>
      <c r="G56" s="36"/>
      <c r="H56" s="66">
        <f>E55/I30/H55*10000</f>
        <v>103.10006005660424</v>
      </c>
      <c r="I56" s="36"/>
      <c r="J56" s="36"/>
      <c r="K56" s="36"/>
      <c r="L56" s="36"/>
      <c r="M56" s="36"/>
      <c r="N56" s="36"/>
      <c r="O56" s="72">
        <f>L55/E55/O55*10000</f>
        <v>103.90001209624207</v>
      </c>
    </row>
    <row r="57" spans="1:15" ht="12.75" customHeight="1" x14ac:dyDescent="0.2">
      <c r="A57" s="99"/>
      <c r="B57" s="36"/>
      <c r="C57" s="36"/>
      <c r="D57" s="137"/>
      <c r="E57" s="137"/>
      <c r="F57" s="137"/>
      <c r="G57" s="137"/>
      <c r="H57" s="137"/>
      <c r="I57" s="108"/>
      <c r="J57" s="36"/>
      <c r="K57" s="36"/>
      <c r="L57" s="36"/>
      <c r="M57" s="36"/>
      <c r="N57" s="36"/>
      <c r="O57" s="36"/>
    </row>
    <row r="58" spans="1:15" x14ac:dyDescent="0.2">
      <c r="A58" s="36"/>
      <c r="B58" s="36"/>
      <c r="C58" s="36"/>
      <c r="D58" s="137"/>
      <c r="E58" s="137"/>
      <c r="F58" s="137"/>
      <c r="G58" s="137"/>
      <c r="H58" s="137"/>
      <c r="I58" s="44"/>
      <c r="J58" s="120"/>
      <c r="K58" s="36"/>
      <c r="L58" s="36"/>
      <c r="M58" s="36"/>
      <c r="N58" s="36"/>
      <c r="O58" s="36"/>
    </row>
    <row r="59" spans="1:15" ht="13.5" thickBot="1" x14ac:dyDescent="0.25">
      <c r="A59" s="36"/>
      <c r="B59" s="8"/>
      <c r="C59" s="8"/>
      <c r="D59" s="8"/>
      <c r="E59" s="8"/>
      <c r="F59" s="8"/>
      <c r="G59" s="8"/>
      <c r="H59" s="8"/>
      <c r="I59" s="5"/>
      <c r="J59" s="8"/>
      <c r="K59" s="8"/>
      <c r="L59" s="8"/>
      <c r="M59" s="8"/>
      <c r="N59" s="8"/>
      <c r="O59" s="8"/>
    </row>
    <row r="60" spans="1:15" x14ac:dyDescent="0.2">
      <c r="A60" s="121"/>
      <c r="B60" s="124" t="s">
        <v>103</v>
      </c>
      <c r="C60" s="125"/>
      <c r="D60" s="125"/>
      <c r="E60" s="125"/>
      <c r="F60" s="125"/>
      <c r="G60" s="125"/>
      <c r="H60" s="126"/>
      <c r="I60" s="5"/>
      <c r="J60" s="8"/>
      <c r="K60" s="8"/>
      <c r="L60" s="8"/>
      <c r="M60" s="8"/>
      <c r="N60" s="8"/>
      <c r="O60" s="8"/>
    </row>
    <row r="61" spans="1:15" x14ac:dyDescent="0.2">
      <c r="A61" s="122"/>
      <c r="B61" s="10" t="s">
        <v>7</v>
      </c>
      <c r="C61" s="10" t="s">
        <v>26</v>
      </c>
      <c r="D61" s="10" t="s">
        <v>1</v>
      </c>
      <c r="E61" s="14" t="s">
        <v>3</v>
      </c>
      <c r="F61" s="10" t="s">
        <v>19</v>
      </c>
      <c r="G61" s="14" t="s">
        <v>27</v>
      </c>
      <c r="H61" s="25" t="s">
        <v>23</v>
      </c>
      <c r="I61" s="5"/>
      <c r="J61" s="8"/>
      <c r="K61" s="8"/>
      <c r="L61" s="8"/>
      <c r="M61" s="8"/>
      <c r="N61" s="8"/>
      <c r="O61" s="8"/>
    </row>
    <row r="62" spans="1:15" x14ac:dyDescent="0.2">
      <c r="A62" s="122"/>
      <c r="B62" s="15" t="s">
        <v>42</v>
      </c>
      <c r="C62" s="15" t="s">
        <v>2</v>
      </c>
      <c r="D62" s="15" t="s">
        <v>2</v>
      </c>
      <c r="E62" s="18" t="s">
        <v>4</v>
      </c>
      <c r="F62" s="15" t="s">
        <v>20</v>
      </c>
      <c r="G62" s="18" t="s">
        <v>28</v>
      </c>
      <c r="H62" s="26" t="s">
        <v>24</v>
      </c>
      <c r="I62" s="5"/>
      <c r="J62" s="8"/>
      <c r="K62" s="8"/>
      <c r="L62" s="8"/>
      <c r="M62" s="8"/>
      <c r="N62" s="8"/>
      <c r="O62" s="8"/>
    </row>
    <row r="63" spans="1:15" x14ac:dyDescent="0.2">
      <c r="A63" s="122"/>
      <c r="B63" s="15" t="s">
        <v>0</v>
      </c>
      <c r="C63" s="15" t="s">
        <v>5</v>
      </c>
      <c r="D63" s="15" t="s">
        <v>5</v>
      </c>
      <c r="E63" s="18" t="s">
        <v>5</v>
      </c>
      <c r="F63" s="15" t="s">
        <v>41</v>
      </c>
      <c r="G63" s="18" t="s">
        <v>21</v>
      </c>
      <c r="H63" s="26" t="s">
        <v>22</v>
      </c>
      <c r="I63" s="5"/>
      <c r="J63" s="8"/>
      <c r="K63" s="8"/>
      <c r="L63" s="8"/>
      <c r="M63" s="8"/>
      <c r="N63" s="8"/>
      <c r="O63" s="8"/>
    </row>
    <row r="64" spans="1:15" x14ac:dyDescent="0.2">
      <c r="A64" s="123"/>
      <c r="B64" s="29"/>
      <c r="C64" s="27" t="s">
        <v>0</v>
      </c>
      <c r="D64" s="15" t="s">
        <v>29</v>
      </c>
      <c r="E64" s="18" t="s">
        <v>6</v>
      </c>
      <c r="F64" s="15" t="s">
        <v>29</v>
      </c>
      <c r="G64" s="18" t="s">
        <v>6</v>
      </c>
      <c r="H64" s="26" t="s">
        <v>25</v>
      </c>
      <c r="I64" s="5"/>
      <c r="J64" s="8"/>
      <c r="K64" s="8"/>
      <c r="L64" s="8"/>
      <c r="M64" s="8"/>
      <c r="N64" s="8"/>
      <c r="O64" s="8"/>
    </row>
    <row r="65" spans="1:15" x14ac:dyDescent="0.2">
      <c r="A65" s="30"/>
      <c r="B65" s="22">
        <v>26</v>
      </c>
      <c r="C65" s="28">
        <v>27</v>
      </c>
      <c r="D65" s="20">
        <v>28</v>
      </c>
      <c r="E65" s="21" t="s">
        <v>57</v>
      </c>
      <c r="F65" s="20" t="s">
        <v>56</v>
      </c>
      <c r="G65" s="21" t="s">
        <v>58</v>
      </c>
      <c r="H65" s="21" t="s">
        <v>62</v>
      </c>
      <c r="I65" s="5"/>
      <c r="J65" s="8"/>
      <c r="K65" s="8"/>
      <c r="L65" s="8"/>
      <c r="M65" s="8"/>
      <c r="N65" s="8"/>
      <c r="O65" s="8"/>
    </row>
    <row r="66" spans="1:15" x14ac:dyDescent="0.2">
      <c r="A66" s="30" t="s">
        <v>8</v>
      </c>
      <c r="B66" s="22"/>
      <c r="C66" s="67"/>
      <c r="D66" s="76">
        <f>K40*104.4/100</f>
        <v>0</v>
      </c>
      <c r="E66" s="76">
        <f>D66*C66/1000</f>
        <v>0</v>
      </c>
      <c r="F66" s="76">
        <f>K40</f>
        <v>0</v>
      </c>
      <c r="G66" s="76">
        <f>C66*F66/1000</f>
        <v>0</v>
      </c>
      <c r="H66" s="69"/>
      <c r="I66" s="5"/>
      <c r="J66" s="8"/>
      <c r="K66" s="8"/>
      <c r="L66" s="8"/>
      <c r="M66" s="8"/>
      <c r="N66" s="8"/>
      <c r="O66" s="8"/>
    </row>
    <row r="67" spans="1:15" ht="25.5" x14ac:dyDescent="0.2">
      <c r="A67" s="32" t="s">
        <v>9</v>
      </c>
      <c r="B67" s="22"/>
      <c r="C67" s="67"/>
      <c r="D67" s="76">
        <f>K41*104.4/100</f>
        <v>0</v>
      </c>
      <c r="E67" s="76">
        <f t="shared" ref="E67:E77" si="12">D67*C67/1000</f>
        <v>0</v>
      </c>
      <c r="F67" s="76">
        <f>K41</f>
        <v>0</v>
      </c>
      <c r="G67" s="76">
        <f t="shared" ref="G67:G76" si="13">C67*F67/1000</f>
        <v>0</v>
      </c>
      <c r="H67" s="69"/>
      <c r="I67" s="5"/>
      <c r="J67" s="8"/>
      <c r="K67" s="8"/>
      <c r="L67" s="8"/>
      <c r="M67" s="8"/>
      <c r="N67" s="8"/>
      <c r="O67" s="8"/>
    </row>
    <row r="68" spans="1:15" x14ac:dyDescent="0.2">
      <c r="A68" s="114" t="s">
        <v>85</v>
      </c>
      <c r="B68" s="22"/>
      <c r="C68" s="67"/>
      <c r="D68" s="76"/>
      <c r="E68" s="76"/>
      <c r="F68" s="76"/>
      <c r="G68" s="76"/>
      <c r="H68" s="69"/>
      <c r="I68" s="5"/>
      <c r="J68" s="8"/>
      <c r="K68" s="8"/>
      <c r="L68" s="8"/>
      <c r="M68" s="8"/>
      <c r="N68" s="8"/>
      <c r="O68" s="8"/>
    </row>
    <row r="69" spans="1:15" ht="25.5" x14ac:dyDescent="0.2">
      <c r="A69" s="114" t="s">
        <v>86</v>
      </c>
      <c r="B69" s="22"/>
      <c r="C69" s="67"/>
      <c r="D69" s="76"/>
      <c r="E69" s="76"/>
      <c r="F69" s="76"/>
      <c r="G69" s="76"/>
      <c r="H69" s="69"/>
      <c r="I69" s="5"/>
      <c r="J69" s="8"/>
      <c r="K69" s="8"/>
      <c r="L69" s="8"/>
      <c r="M69" s="8"/>
      <c r="N69" s="8"/>
      <c r="O69" s="8"/>
    </row>
    <row r="70" spans="1:15" x14ac:dyDescent="0.2">
      <c r="A70" s="114" t="s">
        <v>89</v>
      </c>
      <c r="B70" s="22"/>
      <c r="C70" s="67"/>
      <c r="D70" s="76">
        <f>K44*104.4/100</f>
        <v>0</v>
      </c>
      <c r="E70" s="76">
        <f t="shared" si="12"/>
        <v>0</v>
      </c>
      <c r="F70" s="76">
        <f>K44</f>
        <v>0</v>
      </c>
      <c r="G70" s="76">
        <f t="shared" si="13"/>
        <v>0</v>
      </c>
      <c r="H70" s="69"/>
      <c r="I70" s="5"/>
      <c r="J70" s="8"/>
      <c r="K70" s="8"/>
      <c r="L70" s="8"/>
      <c r="M70" s="8"/>
      <c r="N70" s="8"/>
      <c r="O70" s="8"/>
    </row>
    <row r="71" spans="1:15" x14ac:dyDescent="0.2">
      <c r="A71" s="114" t="s">
        <v>98</v>
      </c>
      <c r="B71" s="22"/>
      <c r="C71" s="67"/>
      <c r="D71" s="76"/>
      <c r="E71" s="76"/>
      <c r="F71" s="76"/>
      <c r="G71" s="76"/>
      <c r="H71" s="69"/>
      <c r="I71" s="5"/>
      <c r="J71" s="8"/>
      <c r="K71" s="8"/>
      <c r="L71" s="8"/>
      <c r="M71" s="8"/>
      <c r="N71" s="8"/>
      <c r="O71" s="8"/>
    </row>
    <row r="72" spans="1:15" x14ac:dyDescent="0.2">
      <c r="A72" s="32" t="s">
        <v>11</v>
      </c>
      <c r="B72" s="22"/>
      <c r="C72" s="67"/>
      <c r="D72" s="76">
        <f>K46*104.4/100</f>
        <v>0</v>
      </c>
      <c r="E72" s="76">
        <f t="shared" si="12"/>
        <v>0</v>
      </c>
      <c r="F72" s="76">
        <f>K46</f>
        <v>0</v>
      </c>
      <c r="G72" s="76">
        <f t="shared" si="13"/>
        <v>0</v>
      </c>
      <c r="H72" s="69"/>
      <c r="I72" s="5"/>
      <c r="J72" s="8"/>
      <c r="K72" s="8"/>
      <c r="L72" s="8"/>
      <c r="M72" s="8"/>
      <c r="N72" s="8"/>
      <c r="O72" s="8"/>
    </row>
    <row r="73" spans="1:15" x14ac:dyDescent="0.2">
      <c r="A73" s="32" t="s">
        <v>12</v>
      </c>
      <c r="B73" s="22">
        <v>32740</v>
      </c>
      <c r="C73" s="67">
        <v>273</v>
      </c>
      <c r="D73" s="76">
        <f>K47*103.9/100</f>
        <v>186580.91084817704</v>
      </c>
      <c r="E73" s="76">
        <f t="shared" si="12"/>
        <v>50936.588661552334</v>
      </c>
      <c r="F73" s="76">
        <f>K47</f>
        <v>179577.39253915017</v>
      </c>
      <c r="G73" s="76">
        <f t="shared" si="13"/>
        <v>49024.628163187997</v>
      </c>
      <c r="H73" s="69">
        <f t="shared" ref="H73:H78" si="14">G73/L47*100</f>
        <v>101.11111111111113</v>
      </c>
      <c r="I73" s="5"/>
      <c r="J73" s="8"/>
      <c r="K73" s="8"/>
      <c r="L73" s="8"/>
      <c r="M73" s="8"/>
      <c r="N73" s="8"/>
      <c r="O73" s="8"/>
    </row>
    <row r="74" spans="1:15" ht="27" customHeight="1" x14ac:dyDescent="0.2">
      <c r="A74" s="32" t="s">
        <v>13</v>
      </c>
      <c r="B74" s="22"/>
      <c r="C74" s="67"/>
      <c r="D74" s="76">
        <f>K48*103.9/100</f>
        <v>0</v>
      </c>
      <c r="E74" s="76"/>
      <c r="F74" s="76">
        <f>K48</f>
        <v>0</v>
      </c>
      <c r="G74" s="76">
        <f t="shared" si="13"/>
        <v>0</v>
      </c>
      <c r="H74" s="69" t="e">
        <f t="shared" si="14"/>
        <v>#DIV/0!</v>
      </c>
      <c r="I74" s="5"/>
      <c r="J74" s="8"/>
      <c r="K74" s="8"/>
      <c r="L74" s="8"/>
      <c r="M74" s="8"/>
      <c r="N74" s="8"/>
      <c r="O74" s="8"/>
    </row>
    <row r="75" spans="1:15" ht="16.5" customHeight="1" x14ac:dyDescent="0.2">
      <c r="A75" s="32" t="s">
        <v>14</v>
      </c>
      <c r="B75" s="22"/>
      <c r="C75" s="67"/>
      <c r="D75" s="76">
        <f>K49*103.9/100</f>
        <v>0</v>
      </c>
      <c r="E75" s="76">
        <f t="shared" si="12"/>
        <v>0</v>
      </c>
      <c r="F75" s="76">
        <f>K49</f>
        <v>0</v>
      </c>
      <c r="G75" s="76">
        <f t="shared" si="13"/>
        <v>0</v>
      </c>
      <c r="H75" s="69" t="e">
        <f t="shared" si="14"/>
        <v>#DIV/0!</v>
      </c>
      <c r="I75" s="5"/>
      <c r="J75" s="8"/>
      <c r="K75" s="8"/>
      <c r="L75" s="8"/>
      <c r="M75" s="8"/>
      <c r="N75" s="8"/>
      <c r="O75" s="8"/>
    </row>
    <row r="76" spans="1:15" ht="18.75" customHeight="1" x14ac:dyDescent="0.2">
      <c r="A76" s="32" t="s">
        <v>15</v>
      </c>
      <c r="B76" s="22"/>
      <c r="C76" s="67"/>
      <c r="D76" s="76">
        <f>K50*103.9/100</f>
        <v>0</v>
      </c>
      <c r="E76" s="76">
        <f t="shared" si="12"/>
        <v>0</v>
      </c>
      <c r="F76" s="76">
        <f>K50</f>
        <v>0</v>
      </c>
      <c r="G76" s="76">
        <f t="shared" si="13"/>
        <v>0</v>
      </c>
      <c r="H76" s="69" t="e">
        <f t="shared" si="14"/>
        <v>#DIV/0!</v>
      </c>
      <c r="I76" s="5"/>
      <c r="J76" s="8"/>
      <c r="K76" s="8"/>
      <c r="L76" s="8"/>
      <c r="M76" s="8"/>
      <c r="N76" s="8"/>
      <c r="O76" s="8"/>
    </row>
    <row r="77" spans="1:15" ht="30" customHeight="1" x14ac:dyDescent="0.2">
      <c r="A77" s="32" t="s">
        <v>16</v>
      </c>
      <c r="B77" s="22"/>
      <c r="C77" s="22"/>
      <c r="D77" s="76">
        <f>K51*104.4/100</f>
        <v>0</v>
      </c>
      <c r="E77" s="76">
        <f t="shared" si="12"/>
        <v>0</v>
      </c>
      <c r="F77" s="77"/>
      <c r="G77" s="77"/>
      <c r="H77" s="69" t="e">
        <f t="shared" si="14"/>
        <v>#DIV/0!</v>
      </c>
      <c r="I77" s="5"/>
      <c r="J77" s="8"/>
      <c r="K77" s="8"/>
      <c r="L77" s="8"/>
      <c r="M77" s="8"/>
      <c r="N77" s="8"/>
      <c r="O77" s="8"/>
    </row>
    <row r="78" spans="1:15" ht="25.5" x14ac:dyDescent="0.2">
      <c r="A78" s="68" t="s">
        <v>17</v>
      </c>
      <c r="B78" s="10" t="s">
        <v>18</v>
      </c>
      <c r="C78" s="10" t="s">
        <v>18</v>
      </c>
      <c r="D78" s="78" t="s">
        <v>18</v>
      </c>
      <c r="E78" s="78">
        <v>220</v>
      </c>
      <c r="F78" s="78" t="s">
        <v>18</v>
      </c>
      <c r="G78" s="78">
        <v>211</v>
      </c>
      <c r="H78" s="69">
        <f t="shared" si="14"/>
        <v>100.47619047619048</v>
      </c>
      <c r="I78" s="5"/>
      <c r="J78" s="8"/>
      <c r="K78" s="8"/>
      <c r="L78" s="8"/>
      <c r="M78" s="8"/>
      <c r="N78" s="8"/>
      <c r="O78" s="8"/>
    </row>
    <row r="79" spans="1:15" ht="81.75" customHeight="1" x14ac:dyDescent="0.2">
      <c r="A79" s="115" t="s">
        <v>99</v>
      </c>
      <c r="B79" s="20" t="s">
        <v>18</v>
      </c>
      <c r="C79" s="20" t="s">
        <v>18</v>
      </c>
      <c r="D79" s="79" t="s">
        <v>18</v>
      </c>
      <c r="E79" s="79"/>
      <c r="F79" s="79" t="s">
        <v>18</v>
      </c>
      <c r="G79" s="78"/>
      <c r="H79" s="69"/>
      <c r="I79" s="5"/>
      <c r="J79" s="8"/>
      <c r="K79" s="8"/>
      <c r="L79" s="8"/>
      <c r="M79" s="8"/>
      <c r="N79" s="8"/>
      <c r="O79" s="8"/>
    </row>
    <row r="80" spans="1:15" ht="85.5" customHeight="1" thickBot="1" x14ac:dyDescent="0.25">
      <c r="A80" s="116" t="s">
        <v>91</v>
      </c>
      <c r="B80" s="20" t="s">
        <v>18</v>
      </c>
      <c r="C80" s="20" t="s">
        <v>18</v>
      </c>
      <c r="D80" s="79" t="s">
        <v>18</v>
      </c>
      <c r="E80" s="79">
        <v>4699619</v>
      </c>
      <c r="F80" s="79"/>
      <c r="G80" s="79">
        <v>4523213</v>
      </c>
      <c r="H80" s="69">
        <f>G80/L54*100</f>
        <v>101.39998471113574</v>
      </c>
      <c r="I80" s="8"/>
      <c r="J80" s="8"/>
      <c r="K80" s="8"/>
      <c r="L80" s="8"/>
      <c r="M80" s="8"/>
      <c r="N80" s="8"/>
      <c r="O80" s="8"/>
    </row>
    <row r="81" spans="1:15" ht="96.75" customHeight="1" thickBot="1" x14ac:dyDescent="0.25">
      <c r="A81" s="35" t="s">
        <v>72</v>
      </c>
      <c r="B81" s="23" t="s">
        <v>18</v>
      </c>
      <c r="C81" s="23" t="s">
        <v>18</v>
      </c>
      <c r="D81" s="80" t="s">
        <v>18</v>
      </c>
      <c r="E81" s="81">
        <f>SUM(E73:E80)</f>
        <v>4750775.5886615524</v>
      </c>
      <c r="F81" s="82" t="s">
        <v>18</v>
      </c>
      <c r="G81" s="81">
        <f>G80+G78+G73</f>
        <v>4572448.6281631878</v>
      </c>
      <c r="H81" s="69">
        <f>G81/L55*100</f>
        <v>101.39683570979419</v>
      </c>
      <c r="I81" s="5"/>
      <c r="J81" s="8"/>
      <c r="K81" s="8"/>
      <c r="L81" s="8"/>
      <c r="M81" s="8"/>
      <c r="N81" s="8"/>
      <c r="O81" s="8"/>
    </row>
    <row r="82" spans="1:15" x14ac:dyDescent="0.2">
      <c r="A82" s="3"/>
      <c r="B82" s="24"/>
      <c r="C82" s="24"/>
      <c r="D82" s="5"/>
      <c r="E82" s="24"/>
      <c r="F82" s="5"/>
      <c r="G82" s="5"/>
      <c r="H82" s="109">
        <f>E81/L55/H81*10000</f>
        <v>103.90003201785562</v>
      </c>
      <c r="I82" s="5"/>
      <c r="J82" s="5"/>
      <c r="K82" s="5"/>
      <c r="L82" s="5"/>
      <c r="M82" s="5"/>
      <c r="N82" s="5"/>
      <c r="O82" s="5"/>
    </row>
  </sheetData>
  <mergeCells count="14">
    <mergeCell ref="A60:A64"/>
    <mergeCell ref="B60:H60"/>
    <mergeCell ref="F9:L9"/>
    <mergeCell ref="I32:N32"/>
    <mergeCell ref="A34:A38"/>
    <mergeCell ref="B34:H34"/>
    <mergeCell ref="I34:O34"/>
    <mergeCell ref="D58:H58"/>
    <mergeCell ref="D57:H57"/>
    <mergeCell ref="A5:L5"/>
    <mergeCell ref="A6:L6"/>
    <mergeCell ref="A7:L7"/>
    <mergeCell ref="A9:A13"/>
    <mergeCell ref="B9:E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8" orientation="landscape" r:id="rId1"/>
  <rowBreaks count="2" manualBreakCount="2">
    <brk id="31" max="17" man="1"/>
    <brk id="56" max="1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view="pageBreakPreview" zoomScale="70" zoomScaleNormal="90" zoomScaleSheetLayoutView="70" workbookViewId="0">
      <selection activeCell="C25" sqref="C25"/>
    </sheetView>
  </sheetViews>
  <sheetFormatPr defaultRowHeight="12.75" x14ac:dyDescent="0.2"/>
  <cols>
    <col min="1" max="1" width="20.85546875" customWidth="1"/>
  </cols>
  <sheetData>
    <row r="1" spans="1:15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t="s">
        <v>65</v>
      </c>
      <c r="B3" s="8"/>
      <c r="C3" s="8"/>
      <c r="D3" s="8"/>
      <c r="E3" s="8"/>
      <c r="F3" s="8"/>
      <c r="G3" s="8"/>
      <c r="H3" s="8"/>
      <c r="I3" s="8"/>
      <c r="J3" t="s">
        <v>66</v>
      </c>
      <c r="K3" s="8"/>
      <c r="L3" s="8"/>
      <c r="M3" s="8"/>
      <c r="N3" s="8"/>
      <c r="O3" s="8"/>
    </row>
    <row r="4" spans="1:15" x14ac:dyDescent="0.2">
      <c r="A4" s="4" t="s">
        <v>32</v>
      </c>
      <c r="B4" s="4"/>
      <c r="C4" s="4"/>
      <c r="D4" s="4"/>
      <c r="E4" s="4"/>
      <c r="F4" s="4"/>
      <c r="G4" s="4"/>
      <c r="H4" s="4"/>
      <c r="I4" s="4"/>
      <c r="J4" s="4"/>
      <c r="K4" s="8"/>
      <c r="L4" s="8"/>
      <c r="M4" s="8"/>
      <c r="N4" s="8"/>
      <c r="O4" s="8"/>
    </row>
    <row r="5" spans="1:15" x14ac:dyDescent="0.2">
      <c r="A5" s="138" t="s">
        <v>33</v>
      </c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8"/>
      <c r="N5" s="8"/>
      <c r="O5" s="8"/>
    </row>
    <row r="6" spans="1:15" x14ac:dyDescent="0.2">
      <c r="A6" s="138" t="s">
        <v>73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8"/>
      <c r="N6" s="8"/>
      <c r="O6" s="8"/>
    </row>
    <row r="7" spans="1:15" x14ac:dyDescent="0.2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8"/>
      <c r="N7" s="8"/>
      <c r="O7" s="8"/>
    </row>
    <row r="8" spans="1:15" x14ac:dyDescent="0.2">
      <c r="A8" s="9"/>
      <c r="B8" s="9"/>
      <c r="C8" s="9"/>
      <c r="D8" s="8"/>
      <c r="E8" s="8"/>
      <c r="F8" s="8"/>
      <c r="G8" s="8"/>
      <c r="H8" s="8"/>
      <c r="I8" s="7"/>
      <c r="J8" s="7"/>
      <c r="K8" s="8"/>
      <c r="L8" s="8"/>
      <c r="M8" s="8"/>
      <c r="N8" s="8"/>
      <c r="O8" s="8"/>
    </row>
    <row r="9" spans="1:15" ht="13.5" thickBot="1" x14ac:dyDescent="0.25">
      <c r="A9" s="9"/>
      <c r="B9" s="9"/>
      <c r="C9" s="9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9"/>
      <c r="B10" s="124" t="s">
        <v>77</v>
      </c>
      <c r="C10" s="125"/>
      <c r="D10" s="125"/>
      <c r="E10" s="126"/>
      <c r="F10" s="127" t="s">
        <v>75</v>
      </c>
      <c r="G10" s="125"/>
      <c r="H10" s="125"/>
      <c r="I10" s="125"/>
      <c r="J10" s="125"/>
      <c r="K10" s="125"/>
      <c r="L10" s="126"/>
      <c r="M10" s="8"/>
      <c r="N10" s="8"/>
      <c r="O10" s="8"/>
    </row>
    <row r="11" spans="1:15" x14ac:dyDescent="0.2">
      <c r="A11" s="140"/>
      <c r="B11" s="10" t="s">
        <v>26</v>
      </c>
      <c r="C11" s="10" t="s">
        <v>7</v>
      </c>
      <c r="D11" s="10" t="s">
        <v>1</v>
      </c>
      <c r="E11" s="11" t="s">
        <v>3</v>
      </c>
      <c r="F11" s="12" t="s">
        <v>26</v>
      </c>
      <c r="G11" s="10" t="s">
        <v>7</v>
      </c>
      <c r="H11" s="10" t="s">
        <v>1</v>
      </c>
      <c r="I11" s="10" t="s">
        <v>3</v>
      </c>
      <c r="J11" s="13" t="s">
        <v>19</v>
      </c>
      <c r="K11" s="14" t="s">
        <v>27</v>
      </c>
      <c r="L11" s="11" t="s">
        <v>23</v>
      </c>
      <c r="M11" s="8"/>
      <c r="N11" s="8"/>
      <c r="O11" s="8"/>
    </row>
    <row r="12" spans="1:15" x14ac:dyDescent="0.2">
      <c r="A12" s="140"/>
      <c r="B12" s="15" t="s">
        <v>31</v>
      </c>
      <c r="C12" s="15" t="s">
        <v>2</v>
      </c>
      <c r="D12" s="15" t="s">
        <v>2</v>
      </c>
      <c r="E12" s="16" t="s">
        <v>4</v>
      </c>
      <c r="F12" s="17" t="s">
        <v>31</v>
      </c>
      <c r="G12" s="15" t="s">
        <v>2</v>
      </c>
      <c r="H12" s="15" t="s">
        <v>2</v>
      </c>
      <c r="I12" s="15" t="s">
        <v>4</v>
      </c>
      <c r="J12" s="17" t="s">
        <v>20</v>
      </c>
      <c r="K12" s="18" t="s">
        <v>28</v>
      </c>
      <c r="L12" s="16" t="s">
        <v>24</v>
      </c>
      <c r="M12" s="8"/>
      <c r="N12" s="8"/>
      <c r="O12" s="8"/>
    </row>
    <row r="13" spans="1:15" x14ac:dyDescent="0.2">
      <c r="A13" s="140"/>
      <c r="B13" s="15" t="s">
        <v>30</v>
      </c>
      <c r="C13" s="15" t="s">
        <v>5</v>
      </c>
      <c r="D13" s="15" t="s">
        <v>5</v>
      </c>
      <c r="E13" s="16" t="s">
        <v>5</v>
      </c>
      <c r="F13" s="17" t="s">
        <v>30</v>
      </c>
      <c r="G13" s="15" t="s">
        <v>5</v>
      </c>
      <c r="H13" s="15" t="s">
        <v>5</v>
      </c>
      <c r="I13" s="15" t="s">
        <v>5</v>
      </c>
      <c r="J13" s="17" t="s">
        <v>59</v>
      </c>
      <c r="K13" s="18" t="s">
        <v>21</v>
      </c>
      <c r="L13" s="16" t="s">
        <v>22</v>
      </c>
      <c r="M13" s="8"/>
      <c r="N13" s="8"/>
      <c r="O13" s="8"/>
    </row>
    <row r="14" spans="1:15" x14ac:dyDescent="0.2">
      <c r="A14" s="141"/>
      <c r="B14" s="18" t="s">
        <v>0</v>
      </c>
      <c r="C14" s="15" t="s">
        <v>0</v>
      </c>
      <c r="D14" s="15" t="s">
        <v>29</v>
      </c>
      <c r="E14" s="16" t="s">
        <v>6</v>
      </c>
      <c r="F14" s="19" t="s">
        <v>0</v>
      </c>
      <c r="G14" s="15" t="s">
        <v>0</v>
      </c>
      <c r="H14" s="15" t="s">
        <v>29</v>
      </c>
      <c r="I14" s="15" t="s">
        <v>6</v>
      </c>
      <c r="J14" s="17" t="s">
        <v>29</v>
      </c>
      <c r="K14" s="18" t="s">
        <v>6</v>
      </c>
      <c r="L14" s="16" t="s">
        <v>25</v>
      </c>
      <c r="M14" s="8"/>
      <c r="N14" s="8"/>
      <c r="O14" s="8"/>
    </row>
    <row r="15" spans="1:15" x14ac:dyDescent="0.2">
      <c r="A15" s="20"/>
      <c r="B15" s="21">
        <v>1</v>
      </c>
      <c r="C15" s="20">
        <v>2</v>
      </c>
      <c r="D15" s="20">
        <v>3</v>
      </c>
      <c r="E15" s="20">
        <v>4</v>
      </c>
      <c r="F15" s="21">
        <v>5</v>
      </c>
      <c r="G15" s="20">
        <v>6</v>
      </c>
      <c r="H15" s="20">
        <v>7</v>
      </c>
      <c r="I15" s="20" t="s">
        <v>43</v>
      </c>
      <c r="J15" s="20" t="s">
        <v>46</v>
      </c>
      <c r="K15" s="21" t="s">
        <v>44</v>
      </c>
      <c r="L15" s="20" t="s">
        <v>45</v>
      </c>
      <c r="M15" s="8"/>
      <c r="N15" s="8"/>
      <c r="O15" s="8"/>
    </row>
    <row r="16" spans="1:15" x14ac:dyDescent="0.2">
      <c r="A16" s="30" t="s">
        <v>8</v>
      </c>
      <c r="B16" s="98"/>
      <c r="C16" s="54"/>
      <c r="D16" s="55"/>
      <c r="E16" s="54"/>
      <c r="F16" s="54"/>
      <c r="G16" s="55"/>
      <c r="H16" s="55">
        <f>D16*121.5/100</f>
        <v>0</v>
      </c>
      <c r="I16" s="55">
        <f>G16*H16/1000</f>
        <v>0</v>
      </c>
      <c r="J16" s="55">
        <f>D16</f>
        <v>0</v>
      </c>
      <c r="K16" s="55">
        <f>G16*J16/1000</f>
        <v>0</v>
      </c>
      <c r="L16" s="56"/>
      <c r="M16" s="36"/>
      <c r="N16" s="36"/>
      <c r="O16" s="36"/>
    </row>
    <row r="17" spans="1:15" ht="25.5" x14ac:dyDescent="0.2">
      <c r="A17" s="30" t="s">
        <v>9</v>
      </c>
      <c r="B17" s="54"/>
      <c r="C17" s="54"/>
      <c r="D17" s="55"/>
      <c r="E17" s="54"/>
      <c r="F17" s="54"/>
      <c r="G17" s="55"/>
      <c r="H17" s="55">
        <f t="shared" ref="H17:H26" si="0">D17*121.5/100</f>
        <v>0</v>
      </c>
      <c r="I17" s="55"/>
      <c r="J17" s="55"/>
      <c r="K17" s="55">
        <f t="shared" ref="K17:K26" si="1">G17*J17/1000</f>
        <v>0</v>
      </c>
      <c r="L17" s="56"/>
      <c r="M17" s="36"/>
      <c r="N17" s="36"/>
      <c r="O17" s="36"/>
    </row>
    <row r="18" spans="1:15" x14ac:dyDescent="0.2">
      <c r="A18" s="38"/>
      <c r="B18" s="54"/>
      <c r="C18" s="54"/>
      <c r="D18" s="55"/>
      <c r="E18" s="106"/>
      <c r="F18" s="58"/>
      <c r="G18" s="55"/>
      <c r="H18" s="55"/>
      <c r="I18" s="55"/>
      <c r="J18" s="55"/>
      <c r="K18" s="55"/>
      <c r="L18" s="56"/>
      <c r="M18" s="36"/>
      <c r="N18" s="36"/>
      <c r="O18" s="36"/>
    </row>
    <row r="19" spans="1:15" x14ac:dyDescent="0.2">
      <c r="A19" s="38"/>
      <c r="B19" s="54"/>
      <c r="C19" s="54"/>
      <c r="D19" s="55"/>
      <c r="E19" s="106"/>
      <c r="F19" s="58"/>
      <c r="G19" s="55"/>
      <c r="H19" s="55"/>
      <c r="I19" s="55"/>
      <c r="J19" s="55"/>
      <c r="K19" s="55"/>
      <c r="L19" s="56"/>
      <c r="M19" s="36"/>
      <c r="N19" s="36"/>
      <c r="O19" s="36"/>
    </row>
    <row r="20" spans="1:15" x14ac:dyDescent="0.2">
      <c r="A20" s="32" t="s">
        <v>10</v>
      </c>
      <c r="B20" s="54"/>
      <c r="C20" s="54"/>
      <c r="D20" s="55"/>
      <c r="E20" s="57"/>
      <c r="F20" s="58"/>
      <c r="G20" s="55"/>
      <c r="H20" s="55">
        <f t="shared" si="0"/>
        <v>0</v>
      </c>
      <c r="I20" s="55">
        <f t="shared" ref="I20:I26" si="2">G20*H20/1000</f>
        <v>0</v>
      </c>
      <c r="J20" s="55">
        <f t="shared" ref="J20:J26" si="3">D20</f>
        <v>0</v>
      </c>
      <c r="K20" s="55">
        <f t="shared" si="1"/>
        <v>0</v>
      </c>
      <c r="L20" s="56"/>
      <c r="M20" s="36"/>
      <c r="N20" s="36"/>
      <c r="O20" s="36"/>
    </row>
    <row r="21" spans="1:15" x14ac:dyDescent="0.2">
      <c r="A21" s="32" t="s">
        <v>11</v>
      </c>
      <c r="B21" s="54"/>
      <c r="C21" s="54"/>
      <c r="D21" s="55"/>
      <c r="E21" s="57"/>
      <c r="F21" s="58"/>
      <c r="G21" s="55"/>
      <c r="H21" s="55">
        <f t="shared" si="0"/>
        <v>0</v>
      </c>
      <c r="I21" s="55">
        <f t="shared" si="2"/>
        <v>0</v>
      </c>
      <c r="J21" s="55">
        <f t="shared" si="3"/>
        <v>0</v>
      </c>
      <c r="K21" s="55">
        <f t="shared" si="1"/>
        <v>0</v>
      </c>
      <c r="L21" s="56"/>
      <c r="M21" s="36"/>
      <c r="N21" s="36"/>
      <c r="O21" s="36"/>
    </row>
    <row r="22" spans="1:15" x14ac:dyDescent="0.2">
      <c r="A22" s="32" t="s">
        <v>12</v>
      </c>
      <c r="B22" s="54"/>
      <c r="C22" s="54"/>
      <c r="D22" s="55"/>
      <c r="E22" s="57"/>
      <c r="F22" s="58"/>
      <c r="G22" s="55"/>
      <c r="H22" s="55"/>
      <c r="I22" s="55"/>
      <c r="J22" s="55">
        <v>0</v>
      </c>
      <c r="K22" s="55">
        <f t="shared" si="1"/>
        <v>0</v>
      </c>
      <c r="L22" s="56"/>
      <c r="M22" s="36"/>
      <c r="N22" s="36"/>
      <c r="O22" s="36"/>
    </row>
    <row r="23" spans="1:15" x14ac:dyDescent="0.2">
      <c r="A23" s="32" t="s">
        <v>13</v>
      </c>
      <c r="B23" s="54"/>
      <c r="C23" s="54"/>
      <c r="D23" s="55"/>
      <c r="E23" s="57"/>
      <c r="F23" s="58"/>
      <c r="G23" s="55"/>
      <c r="H23" s="55">
        <f t="shared" si="0"/>
        <v>0</v>
      </c>
      <c r="I23" s="55">
        <f t="shared" si="2"/>
        <v>0</v>
      </c>
      <c r="J23" s="55">
        <f t="shared" si="3"/>
        <v>0</v>
      </c>
      <c r="K23" s="55">
        <f t="shared" si="1"/>
        <v>0</v>
      </c>
      <c r="L23" s="56"/>
      <c r="M23" s="36"/>
      <c r="N23" s="36"/>
      <c r="O23" s="36"/>
    </row>
    <row r="24" spans="1:15" ht="64.5" customHeight="1" x14ac:dyDescent="0.2">
      <c r="A24" s="32" t="s">
        <v>14</v>
      </c>
      <c r="B24" s="54"/>
      <c r="C24" s="54"/>
      <c r="D24" s="55"/>
      <c r="E24" s="57"/>
      <c r="F24" s="58"/>
      <c r="G24" s="55"/>
      <c r="H24" s="55">
        <f t="shared" si="0"/>
        <v>0</v>
      </c>
      <c r="I24" s="55">
        <f t="shared" si="2"/>
        <v>0</v>
      </c>
      <c r="J24" s="55">
        <f t="shared" si="3"/>
        <v>0</v>
      </c>
      <c r="K24" s="55">
        <f t="shared" si="1"/>
        <v>0</v>
      </c>
      <c r="L24" s="56"/>
      <c r="M24" s="36"/>
      <c r="N24" s="36"/>
      <c r="O24" s="36"/>
    </row>
    <row r="25" spans="1:15" ht="74.25" customHeight="1" x14ac:dyDescent="0.2">
      <c r="A25" s="32" t="s">
        <v>15</v>
      </c>
      <c r="B25" s="54"/>
      <c r="C25" s="54"/>
      <c r="D25" s="55"/>
      <c r="E25" s="57"/>
      <c r="F25" s="58"/>
      <c r="G25" s="55"/>
      <c r="H25" s="55">
        <f t="shared" si="0"/>
        <v>0</v>
      </c>
      <c r="I25" s="55">
        <f t="shared" si="2"/>
        <v>0</v>
      </c>
      <c r="J25" s="55">
        <f t="shared" si="3"/>
        <v>0</v>
      </c>
      <c r="K25" s="55">
        <f t="shared" si="1"/>
        <v>0</v>
      </c>
      <c r="L25" s="56"/>
      <c r="M25" s="36"/>
      <c r="N25" s="36"/>
      <c r="O25" s="36"/>
    </row>
    <row r="26" spans="1:15" ht="122.25" customHeight="1" x14ac:dyDescent="0.2">
      <c r="A26" s="32" t="s">
        <v>16</v>
      </c>
      <c r="B26" s="30"/>
      <c r="C26" s="30"/>
      <c r="D26" s="51"/>
      <c r="E26" s="37"/>
      <c r="F26" s="38"/>
      <c r="G26" s="30"/>
      <c r="H26" s="55">
        <f t="shared" si="0"/>
        <v>0</v>
      </c>
      <c r="I26" s="53">
        <f t="shared" si="2"/>
        <v>0</v>
      </c>
      <c r="J26" s="53">
        <f t="shared" si="3"/>
        <v>0</v>
      </c>
      <c r="K26" s="55">
        <f t="shared" si="1"/>
        <v>0</v>
      </c>
      <c r="L26" s="37"/>
      <c r="M26" s="36"/>
      <c r="N26" s="36"/>
      <c r="O26" s="36"/>
    </row>
    <row r="27" spans="1:15" ht="26.25" thickBot="1" x14ac:dyDescent="0.25">
      <c r="A27" s="100" t="s">
        <v>17</v>
      </c>
      <c r="B27" s="39" t="s">
        <v>18</v>
      </c>
      <c r="C27" s="39" t="s">
        <v>18</v>
      </c>
      <c r="D27" s="39" t="s">
        <v>18</v>
      </c>
      <c r="E27" s="59"/>
      <c r="F27" s="68" t="s">
        <v>18</v>
      </c>
      <c r="G27" s="39" t="s">
        <v>18</v>
      </c>
      <c r="H27" s="39" t="s">
        <v>18</v>
      </c>
      <c r="I27" s="97"/>
      <c r="J27" s="97" t="s">
        <v>18</v>
      </c>
      <c r="K27" s="97"/>
      <c r="L27" s="63"/>
      <c r="M27" s="36"/>
      <c r="N27" s="36"/>
      <c r="O27" s="36"/>
    </row>
    <row r="28" spans="1:15" ht="12.75" customHeight="1" x14ac:dyDescent="0.2">
      <c r="A28" s="33" t="s">
        <v>34</v>
      </c>
      <c r="B28" s="30" t="s">
        <v>18</v>
      </c>
      <c r="C28" s="30" t="s">
        <v>18</v>
      </c>
      <c r="D28" s="30" t="s">
        <v>18</v>
      </c>
      <c r="E28" s="57"/>
      <c r="F28" s="38" t="s">
        <v>18</v>
      </c>
      <c r="G28" s="30" t="s">
        <v>18</v>
      </c>
      <c r="H28" s="30" t="s">
        <v>18</v>
      </c>
      <c r="I28" s="30"/>
      <c r="J28" s="30" t="s">
        <v>18</v>
      </c>
      <c r="K28" s="30"/>
      <c r="L28" s="63"/>
      <c r="M28" s="36"/>
      <c r="N28" s="36"/>
      <c r="O28" s="36"/>
    </row>
    <row r="29" spans="1:15" ht="12.75" customHeight="1" thickBot="1" x14ac:dyDescent="0.25">
      <c r="A29" s="34" t="s">
        <v>38</v>
      </c>
      <c r="B29" s="39" t="s">
        <v>18</v>
      </c>
      <c r="C29" s="39" t="s">
        <v>18</v>
      </c>
      <c r="D29" s="39" t="s">
        <v>18</v>
      </c>
      <c r="E29" s="59"/>
      <c r="F29" s="41" t="s">
        <v>18</v>
      </c>
      <c r="G29" s="74" t="s">
        <v>18</v>
      </c>
      <c r="H29" s="39" t="s">
        <v>18</v>
      </c>
      <c r="I29" s="39"/>
      <c r="J29" s="39"/>
      <c r="K29" s="39"/>
      <c r="L29" s="63"/>
      <c r="M29" s="36"/>
      <c r="N29" s="36"/>
      <c r="O29" s="36"/>
    </row>
    <row r="30" spans="1:15" ht="13.5" customHeight="1" thickBot="1" x14ac:dyDescent="0.25">
      <c r="A30" s="35" t="s">
        <v>64</v>
      </c>
      <c r="B30" s="42" t="s">
        <v>18</v>
      </c>
      <c r="C30" s="42" t="s">
        <v>18</v>
      </c>
      <c r="D30" s="42" t="s">
        <v>18</v>
      </c>
      <c r="E30" s="60">
        <f>SUM(E16:E29)</f>
        <v>0</v>
      </c>
      <c r="F30" s="60" t="s">
        <v>18</v>
      </c>
      <c r="G30" s="60" t="s">
        <v>18</v>
      </c>
      <c r="H30" s="60" t="s">
        <v>18</v>
      </c>
      <c r="I30" s="75">
        <f>I16+I17+I20+I21+I22+I23+I24+I25+I26+I27+I28+I29</f>
        <v>0</v>
      </c>
      <c r="J30" s="61" t="s">
        <v>18</v>
      </c>
      <c r="K30" s="75">
        <f>SUM(K16:K29)</f>
        <v>0</v>
      </c>
      <c r="L30" s="73"/>
      <c r="M30" s="36"/>
      <c r="N30" s="36"/>
      <c r="O30" s="36"/>
    </row>
    <row r="31" spans="1:15" ht="12.75" customHeight="1" x14ac:dyDescent="0.2">
      <c r="A31" t="s">
        <v>78</v>
      </c>
      <c r="B31" s="6"/>
      <c r="C31" s="6"/>
      <c r="D31" s="6"/>
      <c r="E31" s="2"/>
      <c r="F31" s="6"/>
      <c r="G31" s="6"/>
      <c r="H31" s="6"/>
      <c r="I31" s="6"/>
      <c r="J31" s="6"/>
      <c r="K31" s="6"/>
      <c r="L31" s="1"/>
      <c r="M31" s="36"/>
      <c r="N31" s="36"/>
      <c r="O31" s="36"/>
    </row>
    <row r="32" spans="1:15" ht="18.75" customHeight="1" x14ac:dyDescent="0.2">
      <c r="A32" s="145" t="s">
        <v>79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36"/>
      <c r="N32" s="36"/>
      <c r="O32" s="36"/>
    </row>
    <row r="33" spans="1:15" x14ac:dyDescent="0.2">
      <c r="A33" s="110" t="s">
        <v>69</v>
      </c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36"/>
      <c r="N33" s="36"/>
      <c r="O33" s="36"/>
    </row>
    <row r="34" spans="1:15" ht="14.25" customHeight="1" x14ac:dyDescent="0.2">
      <c r="A34" s="8" t="s">
        <v>70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36"/>
      <c r="N34" s="36"/>
      <c r="O34" s="36"/>
    </row>
    <row r="35" spans="1:15" ht="12.75" customHeight="1" x14ac:dyDescent="0.2">
      <c r="A35" s="36"/>
      <c r="B35" s="36"/>
      <c r="C35" s="36"/>
      <c r="D35" s="36"/>
      <c r="E35" s="36"/>
      <c r="F35" s="36"/>
      <c r="G35" s="36"/>
      <c r="H35" s="36"/>
      <c r="I35" s="144" t="s">
        <v>67</v>
      </c>
      <c r="J35" s="144"/>
      <c r="K35" s="144"/>
      <c r="L35" s="144"/>
      <c r="M35" s="144"/>
      <c r="N35" s="144"/>
      <c r="O35" s="144"/>
    </row>
    <row r="36" spans="1:15" ht="13.5" thickBot="1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">
      <c r="A37" s="121"/>
      <c r="B37" s="131" t="s">
        <v>68</v>
      </c>
      <c r="C37" s="132"/>
      <c r="D37" s="132"/>
      <c r="E37" s="132"/>
      <c r="F37" s="132"/>
      <c r="G37" s="132"/>
      <c r="H37" s="133"/>
      <c r="I37" s="134" t="s">
        <v>74</v>
      </c>
      <c r="J37" s="135"/>
      <c r="K37" s="135"/>
      <c r="L37" s="135"/>
      <c r="M37" s="135"/>
      <c r="N37" s="135"/>
      <c r="O37" s="136"/>
    </row>
    <row r="38" spans="1:15" x14ac:dyDescent="0.2">
      <c r="A38" s="122"/>
      <c r="B38" s="83" t="s">
        <v>7</v>
      </c>
      <c r="C38" s="83" t="s">
        <v>26</v>
      </c>
      <c r="D38" s="83" t="s">
        <v>1</v>
      </c>
      <c r="E38" s="83" t="s">
        <v>3</v>
      </c>
      <c r="F38" s="83" t="s">
        <v>19</v>
      </c>
      <c r="G38" s="83" t="s">
        <v>27</v>
      </c>
      <c r="H38" s="84" t="s">
        <v>23</v>
      </c>
      <c r="I38" s="39" t="s">
        <v>7</v>
      </c>
      <c r="J38" s="39" t="s">
        <v>26</v>
      </c>
      <c r="K38" s="39" t="s">
        <v>1</v>
      </c>
      <c r="L38" s="39" t="s">
        <v>3</v>
      </c>
      <c r="M38" s="39" t="s">
        <v>19</v>
      </c>
      <c r="N38" s="39" t="s">
        <v>27</v>
      </c>
      <c r="O38" s="40" t="s">
        <v>23</v>
      </c>
    </row>
    <row r="39" spans="1:15" x14ac:dyDescent="0.2">
      <c r="A39" s="122"/>
      <c r="B39" s="85" t="s">
        <v>54</v>
      </c>
      <c r="C39" s="85" t="s">
        <v>2</v>
      </c>
      <c r="D39" s="85" t="s">
        <v>2</v>
      </c>
      <c r="E39" s="85" t="s">
        <v>4</v>
      </c>
      <c r="F39" s="85" t="s">
        <v>20</v>
      </c>
      <c r="G39" s="85" t="s">
        <v>28</v>
      </c>
      <c r="H39" s="86" t="s">
        <v>24</v>
      </c>
      <c r="I39" s="45" t="s">
        <v>54</v>
      </c>
      <c r="J39" s="45" t="s">
        <v>2</v>
      </c>
      <c r="K39" s="45" t="s">
        <v>2</v>
      </c>
      <c r="L39" s="45" t="s">
        <v>4</v>
      </c>
      <c r="M39" s="45" t="s">
        <v>20</v>
      </c>
      <c r="N39" s="45" t="s">
        <v>28</v>
      </c>
      <c r="O39" s="46" t="s">
        <v>24</v>
      </c>
    </row>
    <row r="40" spans="1:15" x14ac:dyDescent="0.2">
      <c r="A40" s="122"/>
      <c r="B40" s="85" t="s">
        <v>55</v>
      </c>
      <c r="C40" s="85" t="s">
        <v>5</v>
      </c>
      <c r="D40" s="85" t="s">
        <v>5</v>
      </c>
      <c r="E40" s="85" t="s">
        <v>5</v>
      </c>
      <c r="F40" s="85" t="s">
        <v>39</v>
      </c>
      <c r="G40" s="85" t="s">
        <v>21</v>
      </c>
      <c r="H40" s="86" t="s">
        <v>22</v>
      </c>
      <c r="I40" s="45" t="s">
        <v>55</v>
      </c>
      <c r="J40" s="45" t="s">
        <v>5</v>
      </c>
      <c r="K40" s="45" t="s">
        <v>5</v>
      </c>
      <c r="L40" s="45" t="s">
        <v>5</v>
      </c>
      <c r="M40" s="45" t="s">
        <v>40</v>
      </c>
      <c r="N40" s="45" t="s">
        <v>21</v>
      </c>
      <c r="O40" s="46" t="s">
        <v>22</v>
      </c>
    </row>
    <row r="41" spans="1:15" ht="26.25" thickBot="1" x14ac:dyDescent="0.25">
      <c r="A41" s="130"/>
      <c r="B41" s="85" t="s">
        <v>0</v>
      </c>
      <c r="C41" s="87" t="s">
        <v>0</v>
      </c>
      <c r="D41" s="85" t="s">
        <v>29</v>
      </c>
      <c r="E41" s="85" t="s">
        <v>6</v>
      </c>
      <c r="F41" s="85" t="s">
        <v>29</v>
      </c>
      <c r="G41" s="85" t="s">
        <v>6</v>
      </c>
      <c r="H41" s="86" t="s">
        <v>25</v>
      </c>
      <c r="I41" s="45" t="s">
        <v>0</v>
      </c>
      <c r="J41" s="47" t="s">
        <v>0</v>
      </c>
      <c r="K41" s="45" t="s">
        <v>29</v>
      </c>
      <c r="L41" s="45" t="s">
        <v>6</v>
      </c>
      <c r="M41" s="45" t="s">
        <v>29</v>
      </c>
      <c r="N41" s="45" t="s">
        <v>6</v>
      </c>
      <c r="O41" s="46" t="s">
        <v>25</v>
      </c>
    </row>
    <row r="42" spans="1:15" ht="38.25" x14ac:dyDescent="0.2">
      <c r="A42" s="30"/>
      <c r="B42" s="88">
        <v>12</v>
      </c>
      <c r="C42" s="89">
        <v>13</v>
      </c>
      <c r="D42" s="88">
        <v>14</v>
      </c>
      <c r="E42" s="88" t="s">
        <v>47</v>
      </c>
      <c r="F42" s="88" t="s">
        <v>48</v>
      </c>
      <c r="G42" s="88" t="s">
        <v>49</v>
      </c>
      <c r="H42" s="88" t="s">
        <v>60</v>
      </c>
      <c r="I42" s="30">
        <v>19</v>
      </c>
      <c r="J42" s="48">
        <v>20</v>
      </c>
      <c r="K42" s="30">
        <v>21</v>
      </c>
      <c r="L42" s="30" t="s">
        <v>51</v>
      </c>
      <c r="M42" s="30" t="s">
        <v>50</v>
      </c>
      <c r="N42" s="30" t="s">
        <v>52</v>
      </c>
      <c r="O42" s="30" t="s">
        <v>61</v>
      </c>
    </row>
    <row r="43" spans="1:15" x14ac:dyDescent="0.2">
      <c r="A43" s="30" t="s">
        <v>8</v>
      </c>
      <c r="B43" s="88"/>
      <c r="C43" s="88"/>
      <c r="D43" s="90">
        <f>H16*104.5/100</f>
        <v>0</v>
      </c>
      <c r="E43" s="90">
        <f>C43*D43/1000</f>
        <v>0</v>
      </c>
      <c r="F43" s="90">
        <f>H16</f>
        <v>0</v>
      </c>
      <c r="G43" s="90">
        <f>C43*F43/1000</f>
        <v>0</v>
      </c>
      <c r="H43" s="91"/>
      <c r="I43" s="30">
        <v>5</v>
      </c>
      <c r="J43" s="30"/>
      <c r="K43" s="53">
        <f>D43*104.7/100</f>
        <v>0</v>
      </c>
      <c r="L43" s="53">
        <f>J43*K43/1000</f>
        <v>0</v>
      </c>
      <c r="M43" s="53">
        <f>D43</f>
        <v>0</v>
      </c>
      <c r="N43" s="53">
        <f>J43*M43/1000</f>
        <v>0</v>
      </c>
      <c r="O43" s="52"/>
    </row>
    <row r="44" spans="1:15" ht="24.75" x14ac:dyDescent="0.2">
      <c r="A44" s="31" t="s">
        <v>53</v>
      </c>
      <c r="B44" s="92"/>
      <c r="C44" s="88"/>
      <c r="D44" s="90">
        <f>H17*104.5/100</f>
        <v>0</v>
      </c>
      <c r="E44" s="90">
        <f t="shared" ref="E44:E53" si="4">C44*D44/1000</f>
        <v>0</v>
      </c>
      <c r="F44" s="90">
        <f>H17</f>
        <v>0</v>
      </c>
      <c r="G44" s="90">
        <f t="shared" ref="G44:G53" si="5">C44*F44/1000</f>
        <v>0</v>
      </c>
      <c r="H44" s="91"/>
      <c r="I44" s="49"/>
      <c r="J44" s="30"/>
      <c r="K44" s="53">
        <f t="shared" ref="K44:K53" si="6">D44*104.7/100</f>
        <v>0</v>
      </c>
      <c r="L44" s="53">
        <f t="shared" ref="L44:L53" si="7">J44*K44/1000</f>
        <v>0</v>
      </c>
      <c r="M44" s="53">
        <f>D44</f>
        <v>0</v>
      </c>
      <c r="N44" s="53">
        <f t="shared" ref="N44:N53" si="8">J44*M44/1000</f>
        <v>0</v>
      </c>
      <c r="O44" s="52"/>
    </row>
    <row r="45" spans="1:15" x14ac:dyDescent="0.2">
      <c r="A45" s="31"/>
      <c r="B45" s="92"/>
      <c r="C45" s="88"/>
      <c r="D45" s="90"/>
      <c r="E45" s="90"/>
      <c r="F45" s="90"/>
      <c r="G45" s="90"/>
      <c r="H45" s="91"/>
      <c r="I45" s="49"/>
      <c r="J45" s="30"/>
      <c r="K45" s="53"/>
      <c r="L45" s="53"/>
      <c r="M45" s="53"/>
      <c r="N45" s="53"/>
      <c r="O45" s="52"/>
    </row>
    <row r="46" spans="1:15" x14ac:dyDescent="0.2">
      <c r="A46" s="31"/>
      <c r="B46" s="92"/>
      <c r="C46" s="88"/>
      <c r="D46" s="90"/>
      <c r="E46" s="90"/>
      <c r="F46" s="90"/>
      <c r="G46" s="90"/>
      <c r="H46" s="91"/>
      <c r="I46" s="49"/>
      <c r="J46" s="30"/>
      <c r="K46" s="53"/>
      <c r="L46" s="53"/>
      <c r="M46" s="53"/>
      <c r="N46" s="53"/>
      <c r="O46" s="52"/>
    </row>
    <row r="47" spans="1:15" x14ac:dyDescent="0.2">
      <c r="A47" s="32" t="s">
        <v>10</v>
      </c>
      <c r="B47" s="88"/>
      <c r="C47" s="88"/>
      <c r="D47" s="90">
        <f t="shared" ref="D47:D52" si="9">H20*104.5/100</f>
        <v>0</v>
      </c>
      <c r="E47" s="90">
        <f t="shared" si="4"/>
        <v>0</v>
      </c>
      <c r="F47" s="90">
        <f>H20</f>
        <v>0</v>
      </c>
      <c r="G47" s="90">
        <f t="shared" si="5"/>
        <v>0</v>
      </c>
      <c r="H47" s="91"/>
      <c r="I47" s="38"/>
      <c r="J47" s="30"/>
      <c r="K47" s="53">
        <f t="shared" si="6"/>
        <v>0</v>
      </c>
      <c r="L47" s="53">
        <f t="shared" si="7"/>
        <v>0</v>
      </c>
      <c r="M47" s="53">
        <f t="shared" ref="M47:M53" si="10">D47</f>
        <v>0</v>
      </c>
      <c r="N47" s="53">
        <f t="shared" si="8"/>
        <v>0</v>
      </c>
      <c r="O47" s="52"/>
    </row>
    <row r="48" spans="1:15" x14ac:dyDescent="0.2">
      <c r="A48" s="32" t="s">
        <v>11</v>
      </c>
      <c r="B48" s="88"/>
      <c r="C48" s="88"/>
      <c r="D48" s="90">
        <f t="shared" si="9"/>
        <v>0</v>
      </c>
      <c r="E48" s="90">
        <f t="shared" si="4"/>
        <v>0</v>
      </c>
      <c r="F48" s="90">
        <f>H21</f>
        <v>0</v>
      </c>
      <c r="G48" s="90">
        <f t="shared" si="5"/>
        <v>0</v>
      </c>
      <c r="H48" s="91"/>
      <c r="I48" s="38"/>
      <c r="J48" s="30"/>
      <c r="K48" s="53">
        <f t="shared" si="6"/>
        <v>0</v>
      </c>
      <c r="L48" s="53">
        <f t="shared" si="7"/>
        <v>0</v>
      </c>
      <c r="M48" s="53">
        <f t="shared" si="10"/>
        <v>0</v>
      </c>
      <c r="N48" s="53">
        <f t="shared" si="8"/>
        <v>0</v>
      </c>
      <c r="O48" s="52"/>
    </row>
    <row r="49" spans="1:15" x14ac:dyDescent="0.2">
      <c r="A49" s="32" t="s">
        <v>12</v>
      </c>
      <c r="B49" s="88"/>
      <c r="C49" s="88"/>
      <c r="D49" s="90">
        <f t="shared" si="9"/>
        <v>0</v>
      </c>
      <c r="E49" s="90">
        <f t="shared" si="4"/>
        <v>0</v>
      </c>
      <c r="F49" s="90"/>
      <c r="G49" s="90">
        <f t="shared" si="5"/>
        <v>0</v>
      </c>
      <c r="H49" s="91"/>
      <c r="I49" s="38"/>
      <c r="J49" s="52"/>
      <c r="K49" s="53">
        <f t="shared" si="6"/>
        <v>0</v>
      </c>
      <c r="L49" s="53">
        <f t="shared" si="7"/>
        <v>0</v>
      </c>
      <c r="M49" s="53">
        <f t="shared" si="10"/>
        <v>0</v>
      </c>
      <c r="N49" s="53">
        <f t="shared" si="8"/>
        <v>0</v>
      </c>
      <c r="O49" s="52"/>
    </row>
    <row r="50" spans="1:15" x14ac:dyDescent="0.2">
      <c r="A50" s="32" t="s">
        <v>13</v>
      </c>
      <c r="B50" s="88"/>
      <c r="C50" s="88"/>
      <c r="D50" s="90">
        <f t="shared" si="9"/>
        <v>0</v>
      </c>
      <c r="E50" s="90">
        <f t="shared" si="4"/>
        <v>0</v>
      </c>
      <c r="F50" s="90">
        <f>H23</f>
        <v>0</v>
      </c>
      <c r="G50" s="90">
        <f t="shared" si="5"/>
        <v>0</v>
      </c>
      <c r="H50" s="91"/>
      <c r="I50" s="38"/>
      <c r="J50" s="30"/>
      <c r="K50" s="53">
        <f t="shared" si="6"/>
        <v>0</v>
      </c>
      <c r="L50" s="53">
        <f t="shared" si="7"/>
        <v>0</v>
      </c>
      <c r="M50" s="53">
        <f t="shared" si="10"/>
        <v>0</v>
      </c>
      <c r="N50" s="53">
        <f t="shared" si="8"/>
        <v>0</v>
      </c>
      <c r="O50" s="52"/>
    </row>
    <row r="51" spans="1:15" ht="89.25" customHeight="1" x14ac:dyDescent="0.2">
      <c r="A51" s="32" t="s">
        <v>14</v>
      </c>
      <c r="B51" s="88"/>
      <c r="C51" s="90"/>
      <c r="D51" s="90">
        <f t="shared" si="9"/>
        <v>0</v>
      </c>
      <c r="E51" s="90">
        <f t="shared" si="4"/>
        <v>0</v>
      </c>
      <c r="F51" s="90">
        <f>H24</f>
        <v>0</v>
      </c>
      <c r="G51" s="90">
        <f t="shared" si="5"/>
        <v>0</v>
      </c>
      <c r="H51" s="91"/>
      <c r="I51" s="38"/>
      <c r="J51" s="30"/>
      <c r="K51" s="53">
        <f t="shared" si="6"/>
        <v>0</v>
      </c>
      <c r="L51" s="53">
        <f t="shared" si="7"/>
        <v>0</v>
      </c>
      <c r="M51" s="53">
        <f t="shared" si="10"/>
        <v>0</v>
      </c>
      <c r="N51" s="53">
        <f t="shared" si="8"/>
        <v>0</v>
      </c>
      <c r="O51" s="52"/>
    </row>
    <row r="52" spans="1:15" ht="75" customHeight="1" x14ac:dyDescent="0.2">
      <c r="A52" s="32" t="s">
        <v>15</v>
      </c>
      <c r="B52" s="88"/>
      <c r="C52" s="88"/>
      <c r="D52" s="90">
        <f t="shared" si="9"/>
        <v>0</v>
      </c>
      <c r="E52" s="90">
        <f t="shared" si="4"/>
        <v>0</v>
      </c>
      <c r="F52" s="90">
        <f>H25</f>
        <v>0</v>
      </c>
      <c r="G52" s="90">
        <f t="shared" si="5"/>
        <v>0</v>
      </c>
      <c r="H52" s="91"/>
      <c r="I52" s="38"/>
      <c r="J52" s="30"/>
      <c r="K52" s="53">
        <f t="shared" si="6"/>
        <v>0</v>
      </c>
      <c r="L52" s="53">
        <f t="shared" si="7"/>
        <v>0</v>
      </c>
      <c r="M52" s="53">
        <f t="shared" si="10"/>
        <v>0</v>
      </c>
      <c r="N52" s="53">
        <f t="shared" si="8"/>
        <v>0</v>
      </c>
      <c r="O52" s="52"/>
    </row>
    <row r="53" spans="1:15" ht="129.75" customHeight="1" x14ac:dyDescent="0.2">
      <c r="A53" s="32" t="s">
        <v>16</v>
      </c>
      <c r="B53" s="88"/>
      <c r="C53" s="88"/>
      <c r="D53" s="90">
        <f>H26*104/100</f>
        <v>0</v>
      </c>
      <c r="E53" s="90">
        <f t="shared" si="4"/>
        <v>0</v>
      </c>
      <c r="F53" s="90">
        <f>H26</f>
        <v>0</v>
      </c>
      <c r="G53" s="90">
        <f t="shared" si="5"/>
        <v>0</v>
      </c>
      <c r="H53" s="91"/>
      <c r="I53" s="38"/>
      <c r="J53" s="30">
        <f>I53*0.68</f>
        <v>0</v>
      </c>
      <c r="K53" s="53">
        <f t="shared" si="6"/>
        <v>0</v>
      </c>
      <c r="L53" s="53">
        <f t="shared" si="7"/>
        <v>0</v>
      </c>
      <c r="M53" s="53">
        <f t="shared" si="10"/>
        <v>0</v>
      </c>
      <c r="N53" s="53">
        <f t="shared" si="8"/>
        <v>0</v>
      </c>
      <c r="O53" s="52"/>
    </row>
    <row r="54" spans="1:15" ht="25.5" x14ac:dyDescent="0.2">
      <c r="A54" s="68" t="s">
        <v>17</v>
      </c>
      <c r="B54" s="83" t="s">
        <v>18</v>
      </c>
      <c r="C54" s="83" t="s">
        <v>18</v>
      </c>
      <c r="D54" s="83" t="s">
        <v>18</v>
      </c>
      <c r="E54" s="83"/>
      <c r="F54" s="83" t="s">
        <v>18</v>
      </c>
      <c r="G54" s="83"/>
      <c r="H54" s="93"/>
      <c r="I54" s="68" t="s">
        <v>18</v>
      </c>
      <c r="J54" s="74" t="s">
        <v>18</v>
      </c>
      <c r="K54" s="53" t="s">
        <v>18</v>
      </c>
      <c r="L54" s="39"/>
      <c r="M54" s="39" t="s">
        <v>18</v>
      </c>
      <c r="N54" s="39"/>
      <c r="O54" s="63"/>
    </row>
    <row r="55" spans="1:15" ht="12.75" customHeight="1" x14ac:dyDescent="0.2">
      <c r="A55" s="33" t="s">
        <v>36</v>
      </c>
      <c r="B55" s="88" t="s">
        <v>18</v>
      </c>
      <c r="C55" s="88" t="s">
        <v>18</v>
      </c>
      <c r="D55" s="88" t="s">
        <v>18</v>
      </c>
      <c r="E55" s="88"/>
      <c r="F55" s="88" t="s">
        <v>18</v>
      </c>
      <c r="G55" s="88"/>
      <c r="H55" s="94"/>
      <c r="I55" s="38" t="s">
        <v>18</v>
      </c>
      <c r="J55" s="30" t="s">
        <v>18</v>
      </c>
      <c r="K55" s="30" t="s">
        <v>18</v>
      </c>
      <c r="L55" s="30"/>
      <c r="M55" s="50" t="s">
        <v>18</v>
      </c>
      <c r="N55" s="30"/>
      <c r="O55" s="65"/>
    </row>
    <row r="56" spans="1:15" ht="77.25" thickBot="1" x14ac:dyDescent="0.25">
      <c r="A56" s="34" t="s">
        <v>37</v>
      </c>
      <c r="B56" s="88" t="s">
        <v>18</v>
      </c>
      <c r="C56" s="88" t="s">
        <v>18</v>
      </c>
      <c r="D56" s="88" t="s">
        <v>18</v>
      </c>
      <c r="E56" s="88"/>
      <c r="F56" s="88" t="s">
        <v>18</v>
      </c>
      <c r="G56" s="88"/>
      <c r="H56" s="94"/>
      <c r="I56" s="38" t="s">
        <v>18</v>
      </c>
      <c r="J56" s="30" t="s">
        <v>18</v>
      </c>
      <c r="K56" s="30" t="s">
        <v>18</v>
      </c>
      <c r="L56" s="30"/>
      <c r="M56" s="50" t="s">
        <v>18</v>
      </c>
      <c r="N56" s="30"/>
      <c r="O56" s="65"/>
    </row>
    <row r="57" spans="1:15" ht="27" customHeight="1" thickBot="1" x14ac:dyDescent="0.25">
      <c r="A57" s="35" t="s">
        <v>63</v>
      </c>
      <c r="B57" s="95" t="s">
        <v>18</v>
      </c>
      <c r="C57" s="95" t="s">
        <v>18</v>
      </c>
      <c r="D57" s="95" t="s">
        <v>18</v>
      </c>
      <c r="E57" s="96">
        <f>SUM(E43:E56)</f>
        <v>0</v>
      </c>
      <c r="F57" s="96" t="s">
        <v>18</v>
      </c>
      <c r="G57" s="96">
        <f>SUM(G43:G56)</f>
        <v>0</v>
      </c>
      <c r="H57" s="94"/>
      <c r="I57" s="43" t="s">
        <v>18</v>
      </c>
      <c r="J57" s="42" t="s">
        <v>18</v>
      </c>
      <c r="K57" s="42" t="s">
        <v>18</v>
      </c>
      <c r="L57" s="62">
        <f>SUM(L43:L56)</f>
        <v>0</v>
      </c>
      <c r="M57" s="64" t="s">
        <v>18</v>
      </c>
      <c r="N57" s="62">
        <f>SUM(N43:N56)</f>
        <v>0</v>
      </c>
      <c r="O57" s="71"/>
    </row>
    <row r="58" spans="1:15" x14ac:dyDescent="0.2">
      <c r="A58" s="99" t="s">
        <v>80</v>
      </c>
      <c r="B58" s="36"/>
      <c r="C58" s="36"/>
      <c r="D58" s="36"/>
      <c r="E58" s="36"/>
      <c r="F58" s="36"/>
      <c r="G58" s="36"/>
      <c r="H58" s="66"/>
      <c r="I58" s="36"/>
      <c r="J58" s="36"/>
      <c r="K58" s="36"/>
      <c r="L58" s="36"/>
      <c r="M58" s="36"/>
      <c r="N58" s="36"/>
      <c r="O58" s="72"/>
    </row>
    <row r="59" spans="1:15" ht="12.75" customHeight="1" x14ac:dyDescent="0.2">
      <c r="A59" s="99" t="s">
        <v>81</v>
      </c>
      <c r="B59" s="36"/>
      <c r="C59" s="36"/>
      <c r="D59" s="137"/>
      <c r="E59" s="137"/>
      <c r="F59" s="137"/>
      <c r="G59" s="137"/>
      <c r="H59" s="137"/>
      <c r="I59" s="108"/>
      <c r="J59" s="36"/>
      <c r="K59" s="36"/>
      <c r="L59" s="36"/>
      <c r="M59" s="36"/>
      <c r="N59" s="36"/>
      <c r="O59" s="36"/>
    </row>
    <row r="60" spans="1:15" x14ac:dyDescent="0.2">
      <c r="A60" s="36"/>
      <c r="B60" s="36"/>
      <c r="C60" s="36"/>
      <c r="D60" s="137" t="s">
        <v>71</v>
      </c>
      <c r="E60" s="137"/>
      <c r="F60" s="137"/>
      <c r="G60" s="137"/>
      <c r="H60" s="137"/>
      <c r="I60" s="44"/>
      <c r="J60" s="36"/>
      <c r="K60" s="36"/>
      <c r="L60" s="36"/>
      <c r="M60" s="36"/>
      <c r="N60" s="36"/>
      <c r="O60" s="36"/>
    </row>
    <row r="61" spans="1:15" ht="13.5" thickBot="1" x14ac:dyDescent="0.25">
      <c r="A61" s="36"/>
      <c r="B61" s="8"/>
      <c r="C61" s="8"/>
      <c r="D61" s="8"/>
      <c r="E61" s="8"/>
      <c r="F61" s="8"/>
      <c r="G61" s="8"/>
      <c r="H61" s="8"/>
      <c r="I61" s="5"/>
      <c r="J61" s="8"/>
      <c r="K61" s="8"/>
      <c r="L61" s="8"/>
      <c r="M61" s="8"/>
      <c r="N61" s="8"/>
      <c r="O61" s="8"/>
    </row>
    <row r="62" spans="1:15" x14ac:dyDescent="0.2">
      <c r="A62" s="121"/>
      <c r="B62" s="124" t="s">
        <v>76</v>
      </c>
      <c r="C62" s="125"/>
      <c r="D62" s="125"/>
      <c r="E62" s="125"/>
      <c r="F62" s="125"/>
      <c r="G62" s="125"/>
      <c r="H62" s="126"/>
      <c r="I62" s="5"/>
      <c r="J62" s="8"/>
      <c r="K62" s="8"/>
      <c r="L62" s="8"/>
      <c r="M62" s="8"/>
      <c r="N62" s="8"/>
      <c r="O62" s="8"/>
    </row>
    <row r="63" spans="1:15" x14ac:dyDescent="0.2">
      <c r="A63" s="122"/>
      <c r="B63" s="10" t="s">
        <v>7</v>
      </c>
      <c r="C63" s="10" t="s">
        <v>26</v>
      </c>
      <c r="D63" s="10" t="s">
        <v>1</v>
      </c>
      <c r="E63" s="14" t="s">
        <v>3</v>
      </c>
      <c r="F63" s="10" t="s">
        <v>19</v>
      </c>
      <c r="G63" s="14" t="s">
        <v>27</v>
      </c>
      <c r="H63" s="25" t="s">
        <v>23</v>
      </c>
      <c r="I63" s="5"/>
      <c r="J63" s="8"/>
      <c r="K63" s="8"/>
      <c r="L63" s="8"/>
      <c r="M63" s="8"/>
      <c r="N63" s="8"/>
      <c r="O63" s="8"/>
    </row>
    <row r="64" spans="1:15" x14ac:dyDescent="0.2">
      <c r="A64" s="122"/>
      <c r="B64" s="15" t="s">
        <v>42</v>
      </c>
      <c r="C64" s="15" t="s">
        <v>2</v>
      </c>
      <c r="D64" s="15" t="s">
        <v>2</v>
      </c>
      <c r="E64" s="18" t="s">
        <v>4</v>
      </c>
      <c r="F64" s="15" t="s">
        <v>20</v>
      </c>
      <c r="G64" s="18" t="s">
        <v>28</v>
      </c>
      <c r="H64" s="26" t="s">
        <v>24</v>
      </c>
      <c r="I64" s="5"/>
      <c r="J64" s="8"/>
      <c r="K64" s="8"/>
      <c r="L64" s="8"/>
      <c r="M64" s="8"/>
      <c r="N64" s="8"/>
      <c r="O64" s="8"/>
    </row>
    <row r="65" spans="1:15" x14ac:dyDescent="0.2">
      <c r="A65" s="122"/>
      <c r="B65" s="15" t="s">
        <v>0</v>
      </c>
      <c r="C65" s="15" t="s">
        <v>5</v>
      </c>
      <c r="D65" s="15" t="s">
        <v>5</v>
      </c>
      <c r="E65" s="18" t="s">
        <v>5</v>
      </c>
      <c r="F65" s="15" t="s">
        <v>41</v>
      </c>
      <c r="G65" s="18" t="s">
        <v>21</v>
      </c>
      <c r="H65" s="26" t="s">
        <v>22</v>
      </c>
      <c r="I65" s="5"/>
      <c r="J65" s="8"/>
      <c r="K65" s="8"/>
      <c r="L65" s="8"/>
      <c r="M65" s="8"/>
      <c r="N65" s="8"/>
      <c r="O65" s="8"/>
    </row>
    <row r="66" spans="1:15" x14ac:dyDescent="0.2">
      <c r="A66" s="123"/>
      <c r="B66" s="29"/>
      <c r="C66" s="27" t="s">
        <v>0</v>
      </c>
      <c r="D66" s="15" t="s">
        <v>29</v>
      </c>
      <c r="E66" s="18" t="s">
        <v>6</v>
      </c>
      <c r="F66" s="15" t="s">
        <v>29</v>
      </c>
      <c r="G66" s="18" t="s">
        <v>6</v>
      </c>
      <c r="H66" s="26" t="s">
        <v>25</v>
      </c>
      <c r="I66" s="5"/>
      <c r="J66" s="8"/>
      <c r="K66" s="8"/>
      <c r="L66" s="8"/>
      <c r="M66" s="8"/>
      <c r="N66" s="8"/>
      <c r="O66" s="8"/>
    </row>
    <row r="67" spans="1:15" x14ac:dyDescent="0.2">
      <c r="A67" s="30"/>
      <c r="B67" s="22">
        <v>26</v>
      </c>
      <c r="C67" s="28">
        <v>27</v>
      </c>
      <c r="D67" s="20">
        <v>28</v>
      </c>
      <c r="E67" s="21" t="s">
        <v>57</v>
      </c>
      <c r="F67" s="20" t="s">
        <v>56</v>
      </c>
      <c r="G67" s="21" t="s">
        <v>58</v>
      </c>
      <c r="H67" s="21" t="s">
        <v>62</v>
      </c>
      <c r="I67" s="5"/>
      <c r="J67" s="8"/>
      <c r="K67" s="8"/>
      <c r="L67" s="8"/>
      <c r="M67" s="8"/>
      <c r="N67" s="8"/>
      <c r="O67" s="8"/>
    </row>
    <row r="68" spans="1:15" x14ac:dyDescent="0.2">
      <c r="A68" s="30" t="s">
        <v>8</v>
      </c>
      <c r="B68" s="22">
        <v>5</v>
      </c>
      <c r="C68" s="67"/>
      <c r="D68" s="76">
        <f>K43*104.4/100</f>
        <v>0</v>
      </c>
      <c r="E68" s="76">
        <f>D68*C68/1000</f>
        <v>0</v>
      </c>
      <c r="F68" s="76">
        <f>K43</f>
        <v>0</v>
      </c>
      <c r="G68" s="76">
        <f>C68*F68/1000</f>
        <v>0</v>
      </c>
      <c r="H68" s="69"/>
      <c r="I68" s="5"/>
      <c r="J68" s="8"/>
      <c r="K68" s="8"/>
      <c r="L68" s="8"/>
      <c r="M68" s="8"/>
      <c r="N68" s="8"/>
      <c r="O68" s="8"/>
    </row>
    <row r="69" spans="1:15" ht="25.5" x14ac:dyDescent="0.2">
      <c r="A69" s="32" t="s">
        <v>9</v>
      </c>
      <c r="B69" s="22"/>
      <c r="C69" s="67"/>
      <c r="D69" s="76">
        <f>K44*104.4/100</f>
        <v>0</v>
      </c>
      <c r="E69" s="76">
        <f t="shared" ref="E69:E78" si="11">D69*C69/1000</f>
        <v>0</v>
      </c>
      <c r="F69" s="76">
        <f>K44</f>
        <v>0</v>
      </c>
      <c r="G69" s="76">
        <f t="shared" ref="G69:G77" si="12">C69*F69/1000</f>
        <v>0</v>
      </c>
      <c r="H69" s="69"/>
      <c r="I69" s="5"/>
      <c r="J69" s="8"/>
      <c r="K69" s="8"/>
      <c r="L69" s="8"/>
      <c r="M69" s="8"/>
      <c r="N69" s="8"/>
      <c r="O69" s="8"/>
    </row>
    <row r="70" spans="1:15" x14ac:dyDescent="0.2">
      <c r="A70" s="32"/>
      <c r="B70" s="22"/>
      <c r="C70" s="67"/>
      <c r="D70" s="76"/>
      <c r="E70" s="76"/>
      <c r="F70" s="76"/>
      <c r="G70" s="76"/>
      <c r="H70" s="69"/>
      <c r="I70" s="5"/>
      <c r="J70" s="8"/>
      <c r="K70" s="8"/>
      <c r="L70" s="8"/>
      <c r="M70" s="8"/>
      <c r="N70" s="8"/>
      <c r="O70" s="8"/>
    </row>
    <row r="71" spans="1:15" x14ac:dyDescent="0.2">
      <c r="A71" s="32"/>
      <c r="B71" s="22"/>
      <c r="C71" s="67"/>
      <c r="D71" s="76"/>
      <c r="E71" s="76"/>
      <c r="F71" s="76"/>
      <c r="G71" s="76"/>
      <c r="H71" s="69"/>
      <c r="I71" s="5"/>
      <c r="J71" s="8"/>
      <c r="K71" s="8"/>
      <c r="L71" s="8"/>
      <c r="M71" s="8"/>
      <c r="N71" s="8"/>
      <c r="O71" s="8"/>
    </row>
    <row r="72" spans="1:15" x14ac:dyDescent="0.2">
      <c r="A72" s="32" t="s">
        <v>10</v>
      </c>
      <c r="B72" s="22"/>
      <c r="C72" s="67"/>
      <c r="D72" s="76">
        <f t="shared" ref="D72:D78" si="13">K47*104.4/100</f>
        <v>0</v>
      </c>
      <c r="E72" s="76">
        <f t="shared" si="11"/>
        <v>0</v>
      </c>
      <c r="F72" s="76">
        <f t="shared" ref="F72:F77" si="14">K47</f>
        <v>0</v>
      </c>
      <c r="G72" s="76">
        <f t="shared" si="12"/>
        <v>0</v>
      </c>
      <c r="H72" s="69"/>
      <c r="I72" s="5"/>
      <c r="J72" s="8"/>
      <c r="K72" s="8"/>
      <c r="L72" s="8"/>
      <c r="M72" s="8"/>
      <c r="N72" s="8"/>
      <c r="O72" s="8"/>
    </row>
    <row r="73" spans="1:15" x14ac:dyDescent="0.2">
      <c r="A73" s="32" t="s">
        <v>11</v>
      </c>
      <c r="B73" s="22"/>
      <c r="C73" s="67"/>
      <c r="D73" s="76">
        <f t="shared" si="13"/>
        <v>0</v>
      </c>
      <c r="E73" s="76">
        <f t="shared" si="11"/>
        <v>0</v>
      </c>
      <c r="F73" s="76">
        <f t="shared" si="14"/>
        <v>0</v>
      </c>
      <c r="G73" s="76">
        <f t="shared" si="12"/>
        <v>0</v>
      </c>
      <c r="H73" s="69"/>
      <c r="I73" s="5"/>
      <c r="J73" s="8"/>
      <c r="K73" s="8"/>
      <c r="L73" s="8"/>
      <c r="M73" s="8"/>
      <c r="N73" s="8"/>
      <c r="O73" s="8"/>
    </row>
    <row r="74" spans="1:15" x14ac:dyDescent="0.2">
      <c r="A74" s="32" t="s">
        <v>12</v>
      </c>
      <c r="B74" s="22"/>
      <c r="C74" s="67"/>
      <c r="D74" s="76">
        <f t="shared" si="13"/>
        <v>0</v>
      </c>
      <c r="E74" s="76">
        <f t="shared" si="11"/>
        <v>0</v>
      </c>
      <c r="F74" s="76">
        <f t="shared" si="14"/>
        <v>0</v>
      </c>
      <c r="G74" s="76">
        <f t="shared" si="12"/>
        <v>0</v>
      </c>
      <c r="H74" s="69"/>
      <c r="I74" s="5"/>
      <c r="J74" s="8"/>
      <c r="K74" s="8"/>
      <c r="L74" s="8"/>
      <c r="M74" s="8"/>
      <c r="N74" s="8"/>
      <c r="O74" s="8"/>
    </row>
    <row r="75" spans="1:15" x14ac:dyDescent="0.2">
      <c r="A75" s="32" t="s">
        <v>13</v>
      </c>
      <c r="B75" s="22"/>
      <c r="C75" s="67"/>
      <c r="D75" s="76">
        <f t="shared" si="13"/>
        <v>0</v>
      </c>
      <c r="E75" s="76"/>
      <c r="F75" s="76">
        <f t="shared" si="14"/>
        <v>0</v>
      </c>
      <c r="G75" s="76">
        <f t="shared" si="12"/>
        <v>0</v>
      </c>
      <c r="H75" s="69"/>
      <c r="I75" s="5"/>
      <c r="J75" s="8"/>
      <c r="K75" s="8"/>
      <c r="L75" s="8"/>
      <c r="M75" s="8"/>
      <c r="N75" s="8"/>
      <c r="O75" s="8"/>
    </row>
    <row r="76" spans="1:15" ht="83.25" customHeight="1" x14ac:dyDescent="0.2">
      <c r="A76" s="32" t="s">
        <v>14</v>
      </c>
      <c r="B76" s="22"/>
      <c r="C76" s="67"/>
      <c r="D76" s="76">
        <f t="shared" si="13"/>
        <v>0</v>
      </c>
      <c r="E76" s="76">
        <f t="shared" si="11"/>
        <v>0</v>
      </c>
      <c r="F76" s="76">
        <f t="shared" si="14"/>
        <v>0</v>
      </c>
      <c r="G76" s="76">
        <f t="shared" si="12"/>
        <v>0</v>
      </c>
      <c r="H76" s="69"/>
      <c r="I76" s="5"/>
      <c r="J76" s="8"/>
      <c r="K76" s="8"/>
      <c r="L76" s="8"/>
      <c r="M76" s="8"/>
      <c r="N76" s="8"/>
      <c r="O76" s="8"/>
    </row>
    <row r="77" spans="1:15" ht="87.75" customHeight="1" x14ac:dyDescent="0.2">
      <c r="A77" s="32" t="s">
        <v>15</v>
      </c>
      <c r="B77" s="22"/>
      <c r="C77" s="67"/>
      <c r="D77" s="76">
        <f t="shared" si="13"/>
        <v>0</v>
      </c>
      <c r="E77" s="76">
        <f t="shared" si="11"/>
        <v>0</v>
      </c>
      <c r="F77" s="76">
        <f t="shared" si="14"/>
        <v>0</v>
      </c>
      <c r="G77" s="76">
        <f t="shared" si="12"/>
        <v>0</v>
      </c>
      <c r="H77" s="69"/>
      <c r="I77" s="5"/>
      <c r="J77" s="8"/>
      <c r="K77" s="8"/>
      <c r="L77" s="8"/>
      <c r="M77" s="8"/>
      <c r="N77" s="8"/>
      <c r="O77" s="8"/>
    </row>
    <row r="78" spans="1:15" ht="87" customHeight="1" x14ac:dyDescent="0.2">
      <c r="A78" s="32" t="s">
        <v>16</v>
      </c>
      <c r="B78" s="22"/>
      <c r="C78" s="22"/>
      <c r="D78" s="76">
        <f t="shared" si="13"/>
        <v>0</v>
      </c>
      <c r="E78" s="76">
        <f t="shared" si="11"/>
        <v>0</v>
      </c>
      <c r="F78" s="77"/>
      <c r="G78" s="77"/>
      <c r="H78" s="69"/>
      <c r="I78" s="5"/>
      <c r="J78" s="8"/>
      <c r="K78" s="8"/>
      <c r="L78" s="8"/>
      <c r="M78" s="8"/>
      <c r="N78" s="8"/>
      <c r="O78" s="8"/>
    </row>
    <row r="79" spans="1:15" ht="25.5" x14ac:dyDescent="0.2">
      <c r="A79" s="68" t="s">
        <v>17</v>
      </c>
      <c r="B79" s="10" t="s">
        <v>18</v>
      </c>
      <c r="C79" s="10" t="s">
        <v>18</v>
      </c>
      <c r="D79" s="78" t="s">
        <v>18</v>
      </c>
      <c r="E79" s="78"/>
      <c r="F79" s="78" t="s">
        <v>18</v>
      </c>
      <c r="G79" s="78"/>
      <c r="H79" s="69"/>
      <c r="I79" s="5"/>
      <c r="J79" s="8"/>
      <c r="K79" s="8"/>
      <c r="L79" s="8"/>
      <c r="M79" s="8"/>
      <c r="N79" s="8"/>
      <c r="O79" s="8"/>
    </row>
    <row r="80" spans="1:15" ht="63.75" x14ac:dyDescent="0.2">
      <c r="A80" s="33" t="s">
        <v>36</v>
      </c>
      <c r="B80" s="20" t="s">
        <v>18</v>
      </c>
      <c r="C80" s="20" t="s">
        <v>18</v>
      </c>
      <c r="D80" s="79" t="s">
        <v>18</v>
      </c>
      <c r="E80" s="79"/>
      <c r="F80" s="79" t="s">
        <v>18</v>
      </c>
      <c r="G80" s="78"/>
      <c r="H80" s="69"/>
      <c r="I80" s="5"/>
      <c r="J80" s="8"/>
      <c r="K80" s="8"/>
      <c r="L80" s="8"/>
      <c r="M80" s="8"/>
      <c r="N80" s="8"/>
      <c r="O80" s="8"/>
    </row>
    <row r="81" spans="1:15" ht="77.25" thickBot="1" x14ac:dyDescent="0.25">
      <c r="A81" s="34" t="s">
        <v>37</v>
      </c>
      <c r="B81" s="20" t="s">
        <v>18</v>
      </c>
      <c r="C81" s="20" t="s">
        <v>18</v>
      </c>
      <c r="D81" s="79" t="s">
        <v>18</v>
      </c>
      <c r="E81" s="79"/>
      <c r="F81" s="79" t="s">
        <v>18</v>
      </c>
      <c r="G81" s="78"/>
      <c r="H81" s="69"/>
      <c r="I81" s="8"/>
      <c r="J81" s="8"/>
      <c r="K81" s="8"/>
      <c r="L81" s="8"/>
      <c r="M81" s="8"/>
      <c r="N81" s="8"/>
      <c r="O81" s="8"/>
    </row>
    <row r="82" spans="1:15" ht="90" thickBot="1" x14ac:dyDescent="0.25">
      <c r="A82" s="35" t="s">
        <v>35</v>
      </c>
      <c r="B82" s="23" t="s">
        <v>18</v>
      </c>
      <c r="C82" s="23" t="s">
        <v>18</v>
      </c>
      <c r="D82" s="80" t="s">
        <v>18</v>
      </c>
      <c r="E82" s="81">
        <f>E68+E69+E72+E73+E74+E75+E76+E77+E78+E79+E81</f>
        <v>0</v>
      </c>
      <c r="F82" s="82" t="s">
        <v>18</v>
      </c>
      <c r="G82" s="81">
        <f>G68+G69+G72+G73+G74+G75+G76+G77+G79+G81</f>
        <v>0</v>
      </c>
      <c r="H82" s="69"/>
      <c r="I82" s="5"/>
      <c r="J82" s="8"/>
      <c r="K82" s="8"/>
      <c r="L82" s="8"/>
      <c r="M82" s="8"/>
      <c r="N82" s="8"/>
      <c r="O82" s="8"/>
    </row>
    <row r="83" spans="1:15" x14ac:dyDescent="0.2">
      <c r="A83" s="3" t="s">
        <v>82</v>
      </c>
      <c r="B83" s="24"/>
      <c r="C83" s="24"/>
      <c r="D83" s="5"/>
      <c r="E83" s="24"/>
      <c r="F83" s="5"/>
      <c r="G83" s="5"/>
      <c r="H83" s="70"/>
      <c r="I83" s="5"/>
      <c r="J83" s="5"/>
      <c r="K83" s="5"/>
      <c r="L83" s="5"/>
      <c r="M83" s="5"/>
      <c r="N83" s="5"/>
      <c r="O83" s="5"/>
    </row>
  </sheetData>
  <mergeCells count="15">
    <mergeCell ref="A62:A66"/>
    <mergeCell ref="B62:H62"/>
    <mergeCell ref="A7:L7"/>
    <mergeCell ref="A10:A14"/>
    <mergeCell ref="B10:E10"/>
    <mergeCell ref="F10:L10"/>
    <mergeCell ref="A32:L32"/>
    <mergeCell ref="D60:H60"/>
    <mergeCell ref="D59:H59"/>
    <mergeCell ref="A5:L5"/>
    <mergeCell ref="A6:L6"/>
    <mergeCell ref="A37:A41"/>
    <mergeCell ref="B37:H37"/>
    <mergeCell ref="I37:O37"/>
    <mergeCell ref="I35:O3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  <rowBreaks count="2" manualBreakCount="2">
    <brk id="34" max="17" man="1"/>
    <brk id="59" max="1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6" sqref="I2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ООО"Агросил"</vt:lpstr>
      <vt:lpstr>ООО"БАМП"</vt:lpstr>
      <vt:lpstr>ООО"Молочник"</vt:lpstr>
      <vt:lpstr>АО"Надежда"</vt:lpstr>
      <vt:lpstr>ПУ29</vt:lpstr>
      <vt:lpstr>Лист1</vt:lpstr>
      <vt:lpstr>Лист2</vt:lpstr>
      <vt:lpstr>'АО"Надежда"'!Область_печати</vt:lpstr>
      <vt:lpstr>'ООО"Агросил"'!Область_печати</vt:lpstr>
      <vt:lpstr>'ООО"БАМП"'!Область_печати</vt:lpstr>
      <vt:lpstr>'ООО"Молочник"'!Область_печати</vt:lpstr>
      <vt:lpstr>ПУ29!Область_печати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ek12</dc:creator>
  <cp:lastModifiedBy>ЗамПК</cp:lastModifiedBy>
  <cp:lastPrinted>2020-06-21T12:00:53Z</cp:lastPrinted>
  <dcterms:created xsi:type="dcterms:W3CDTF">2005-05-16T08:52:26Z</dcterms:created>
  <dcterms:modified xsi:type="dcterms:W3CDTF">2020-11-26T06:34:08Z</dcterms:modified>
</cp:coreProperties>
</file>